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2516" windowHeight="7956"/>
  </bookViews>
  <sheets>
    <sheet name="Mladší žáci" sheetId="2" r:id="rId1"/>
    <sheet name="Starší žáci" sheetId="3" r:id="rId2"/>
  </sheets>
  <definedNames>
    <definedName name="_xlnm._FilterDatabase" localSheetId="0" hidden="1">'Mladší žáci'!$A$5:$Z$46</definedName>
  </definedNames>
  <calcPr calcId="145621" iterateDelta="1E-4"/>
</workbook>
</file>

<file path=xl/calcChain.xml><?xml version="1.0" encoding="utf-8"?>
<calcChain xmlns="http://schemas.openxmlformats.org/spreadsheetml/2006/main">
  <c r="S30" i="2" l="1"/>
  <c r="S15" i="2"/>
  <c r="S18" i="2" l="1"/>
  <c r="S19" i="2"/>
  <c r="S20" i="2"/>
  <c r="S21" i="2"/>
  <c r="G8" i="2"/>
  <c r="G9" i="2"/>
  <c r="G10" i="2"/>
  <c r="G11" i="2"/>
  <c r="K19" i="3" l="1"/>
  <c r="G19" i="3"/>
  <c r="K18" i="3"/>
  <c r="G18" i="3"/>
  <c r="G16" i="3"/>
  <c r="K15" i="3"/>
  <c r="G15" i="3"/>
  <c r="K14" i="3"/>
  <c r="G14" i="3"/>
  <c r="K13" i="3"/>
  <c r="G13" i="3"/>
  <c r="K11" i="3"/>
  <c r="G11" i="3"/>
  <c r="K10" i="3"/>
  <c r="G10" i="3"/>
  <c r="K9" i="3"/>
  <c r="G9" i="3"/>
  <c r="K8" i="3"/>
  <c r="G8" i="3"/>
  <c r="G21" i="3"/>
  <c r="K20" i="3"/>
  <c r="G20" i="3"/>
  <c r="S31" i="2"/>
  <c r="O31" i="2"/>
  <c r="K31" i="2"/>
  <c r="G31" i="2"/>
  <c r="O30" i="2"/>
  <c r="T30" i="2" s="1"/>
  <c r="K30" i="2"/>
  <c r="G30" i="2"/>
  <c r="S29" i="2"/>
  <c r="O29" i="2"/>
  <c r="K29" i="2"/>
  <c r="G29" i="2"/>
  <c r="S28" i="2"/>
  <c r="O28" i="2"/>
  <c r="K28" i="2"/>
  <c r="G28" i="2"/>
  <c r="O21" i="2"/>
  <c r="T21" i="2" s="1"/>
  <c r="K21" i="2"/>
  <c r="G21" i="2"/>
  <c r="O20" i="2"/>
  <c r="T20" i="2" s="1"/>
  <c r="K20" i="2"/>
  <c r="G20" i="2"/>
  <c r="O19" i="2"/>
  <c r="T19" i="2" s="1"/>
  <c r="K19" i="2"/>
  <c r="G19" i="2"/>
  <c r="O18" i="2"/>
  <c r="T18" i="2" s="1"/>
  <c r="K18" i="2"/>
  <c r="G18" i="2"/>
  <c r="S46" i="2"/>
  <c r="O46" i="2"/>
  <c r="K46" i="2"/>
  <c r="G46" i="2"/>
  <c r="O45" i="2"/>
  <c r="T45" i="2" s="1"/>
  <c r="U45" i="2" s="1"/>
  <c r="K45" i="2"/>
  <c r="G45" i="2"/>
  <c r="S44" i="2"/>
  <c r="O44" i="2"/>
  <c r="K44" i="2"/>
  <c r="G44" i="2"/>
  <c r="S43" i="2"/>
  <c r="O43" i="2"/>
  <c r="K43" i="2"/>
  <c r="G43" i="2"/>
  <c r="G39" i="2"/>
  <c r="K39" i="2"/>
  <c r="O39" i="2"/>
  <c r="S39" i="2"/>
  <c r="G40" i="2"/>
  <c r="K40" i="2"/>
  <c r="O40" i="2"/>
  <c r="S40" i="2"/>
  <c r="G41" i="2"/>
  <c r="K41" i="2"/>
  <c r="O41" i="2"/>
  <c r="S41" i="2"/>
  <c r="S35" i="2"/>
  <c r="O35" i="2"/>
  <c r="K35" i="2"/>
  <c r="G35" i="2"/>
  <c r="S34" i="2"/>
  <c r="O34" i="2"/>
  <c r="K34" i="2"/>
  <c r="G34" i="2"/>
  <c r="S33" i="2"/>
  <c r="O33" i="2"/>
  <c r="K33" i="2"/>
  <c r="G33" i="2"/>
  <c r="S25" i="2"/>
  <c r="O25" i="2"/>
  <c r="K25" i="2"/>
  <c r="G25" i="2"/>
  <c r="S24" i="2"/>
  <c r="O24" i="2"/>
  <c r="K24" i="2"/>
  <c r="G24" i="2"/>
  <c r="S23" i="2"/>
  <c r="O23" i="2"/>
  <c r="K23" i="2"/>
  <c r="G23" i="2"/>
  <c r="T31" i="2" l="1"/>
  <c r="U31" i="2" s="1"/>
  <c r="T33" i="2"/>
  <c r="T23" i="2"/>
  <c r="T24" i="2"/>
  <c r="T25" i="2"/>
  <c r="L18" i="3"/>
  <c r="L19" i="3"/>
  <c r="T28" i="2"/>
  <c r="V28" i="2" s="1"/>
  <c r="T43" i="2"/>
  <c r="U43" i="2" s="1"/>
  <c r="T44" i="2"/>
  <c r="U44" i="2" s="1"/>
  <c r="V45" i="2"/>
  <c r="T46" i="2"/>
  <c r="V46" i="2" s="1"/>
  <c r="T29" i="2"/>
  <c r="U29" i="2" s="1"/>
  <c r="V30" i="2"/>
  <c r="U30" i="2"/>
  <c r="U28" i="2"/>
  <c r="V29" i="2"/>
  <c r="V18" i="2"/>
  <c r="U18" i="2"/>
  <c r="U19" i="2"/>
  <c r="V19" i="2"/>
  <c r="V20" i="2"/>
  <c r="U20" i="2"/>
  <c r="U21" i="2"/>
  <c r="V21" i="2"/>
  <c r="U46" i="2"/>
  <c r="T35" i="2"/>
  <c r="T34" i="2"/>
  <c r="S36" i="2"/>
  <c r="O36" i="2"/>
  <c r="K36" i="2"/>
  <c r="G36" i="2"/>
  <c r="V31" i="2" l="1"/>
  <c r="V44" i="2"/>
  <c r="V43" i="2"/>
  <c r="K8" i="2"/>
  <c r="O8" i="2"/>
  <c r="S8" i="2"/>
  <c r="K9" i="2"/>
  <c r="O9" i="2"/>
  <c r="S9" i="2"/>
  <c r="O10" i="2"/>
  <c r="S10" i="2"/>
  <c r="K11" i="2"/>
  <c r="O11" i="2"/>
  <c r="S11" i="2"/>
  <c r="T11" i="2" l="1"/>
  <c r="U11" i="2" s="1"/>
  <c r="T10" i="2"/>
  <c r="U10" i="2" s="1"/>
  <c r="T9" i="2"/>
  <c r="U9" i="2" s="1"/>
  <c r="T8" i="2"/>
  <c r="U8" i="2" s="1"/>
  <c r="G14" i="2"/>
  <c r="V10" i="2" l="1"/>
  <c r="V9" i="2"/>
  <c r="V8" i="2"/>
  <c r="V11" i="2"/>
  <c r="S38" i="2"/>
  <c r="O38" i="2"/>
  <c r="K38" i="2"/>
  <c r="G38" i="2"/>
  <c r="K41" i="3"/>
  <c r="G41" i="3"/>
  <c r="K40" i="3"/>
  <c r="G40" i="3"/>
  <c r="K39" i="3"/>
  <c r="G39" i="3"/>
  <c r="K38" i="3"/>
  <c r="G38" i="3"/>
  <c r="K31" i="3"/>
  <c r="L40" i="3" l="1"/>
  <c r="L41" i="3"/>
  <c r="M41" i="3" s="1"/>
  <c r="L39" i="3"/>
  <c r="M39" i="3" s="1"/>
  <c r="W7" i="2"/>
  <c r="L38" i="3"/>
  <c r="T40" i="2"/>
  <c r="U40" i="2" s="1"/>
  <c r="T41" i="2"/>
  <c r="U41" i="2" s="1"/>
  <c r="T38" i="2"/>
  <c r="U38" i="2" s="1"/>
  <c r="T39" i="2"/>
  <c r="U39" i="2" s="1"/>
  <c r="K30" i="3"/>
  <c r="K29" i="3"/>
  <c r="K28" i="3"/>
  <c r="K23" i="3"/>
  <c r="K36" i="3"/>
  <c r="G36" i="3"/>
  <c r="K35" i="3"/>
  <c r="G35" i="3"/>
  <c r="K34" i="3"/>
  <c r="G34" i="3"/>
  <c r="K33" i="3"/>
  <c r="G33" i="3"/>
  <c r="G31" i="3"/>
  <c r="L31" i="3" s="1"/>
  <c r="G30" i="3"/>
  <c r="G29" i="3"/>
  <c r="G28" i="3"/>
  <c r="K26" i="3"/>
  <c r="K25" i="3"/>
  <c r="G25" i="3"/>
  <c r="K24" i="3"/>
  <c r="G24" i="3"/>
  <c r="G23" i="3"/>
  <c r="M40" i="3" l="1"/>
  <c r="M38" i="3"/>
  <c r="V41" i="2"/>
  <c r="V39" i="2"/>
  <c r="V38" i="2"/>
  <c r="V40" i="2"/>
  <c r="L34" i="3"/>
  <c r="L29" i="3"/>
  <c r="L11" i="3"/>
  <c r="L9" i="3"/>
  <c r="L33" i="3"/>
  <c r="L24" i="3"/>
  <c r="L21" i="3"/>
  <c r="L14" i="3"/>
  <c r="L8" i="3"/>
  <c r="L10" i="3"/>
  <c r="L13" i="3"/>
  <c r="L15" i="3"/>
  <c r="L16" i="3"/>
  <c r="L20" i="3"/>
  <c r="L23" i="3"/>
  <c r="L25" i="3"/>
  <c r="L26" i="3"/>
  <c r="L28" i="3"/>
  <c r="L30" i="3"/>
  <c r="L35" i="3"/>
  <c r="L36" i="3"/>
  <c r="M9" i="3"/>
  <c r="M18" i="3"/>
  <c r="M20" i="3"/>
  <c r="M11" i="3"/>
  <c r="M13" i="3"/>
  <c r="M14" i="3"/>
  <c r="M31" i="3"/>
  <c r="M34" i="3"/>
  <c r="M35" i="3"/>
  <c r="N37" i="3" l="1"/>
  <c r="W37" i="2"/>
  <c r="M24" i="3"/>
  <c r="M21" i="3"/>
  <c r="M8" i="3"/>
  <c r="M29" i="3"/>
  <c r="M28" i="3"/>
  <c r="M10" i="3"/>
  <c r="M25" i="3"/>
  <c r="M36" i="3"/>
  <c r="M33" i="3"/>
  <c r="M30" i="3"/>
  <c r="M23" i="3"/>
  <c r="M19" i="3"/>
  <c r="M15" i="3"/>
  <c r="M26" i="3"/>
  <c r="M16" i="3"/>
  <c r="N12" i="3" l="1"/>
  <c r="N17" i="3"/>
  <c r="N32" i="3"/>
  <c r="N27" i="3"/>
  <c r="N22" i="3"/>
  <c r="N7" i="3"/>
  <c r="S26" i="2"/>
  <c r="O26" i="2"/>
  <c r="K26" i="2"/>
  <c r="G26" i="2"/>
  <c r="S16" i="2"/>
  <c r="O16" i="2"/>
  <c r="K16" i="2"/>
  <c r="G16" i="2"/>
  <c r="O15" i="2"/>
  <c r="T15" i="2" s="1"/>
  <c r="K15" i="2"/>
  <c r="G15" i="2"/>
  <c r="S14" i="2"/>
  <c r="O14" i="2"/>
  <c r="K14" i="2"/>
  <c r="S13" i="2"/>
  <c r="O13" i="2"/>
  <c r="K13" i="2"/>
  <c r="G13" i="2"/>
  <c r="O12" i="3" l="1"/>
  <c r="O22" i="3"/>
  <c r="O27" i="3"/>
  <c r="O32" i="3"/>
  <c r="O17" i="3"/>
  <c r="O7" i="3"/>
  <c r="T26" i="2"/>
  <c r="U26" i="2" s="1"/>
  <c r="U35" i="2"/>
  <c r="T16" i="2"/>
  <c r="V16" i="2" s="1"/>
  <c r="U33" i="2"/>
  <c r="U34" i="2"/>
  <c r="T36" i="2"/>
  <c r="U36" i="2" s="1"/>
  <c r="V35" i="2"/>
  <c r="V23" i="2"/>
  <c r="U25" i="2"/>
  <c r="V33" i="2"/>
  <c r="V24" i="2"/>
  <c r="V15" i="2"/>
  <c r="T14" i="2"/>
  <c r="U14" i="2" s="1"/>
  <c r="T13" i="2"/>
  <c r="V13" i="2" s="1"/>
  <c r="U16" i="2" l="1"/>
  <c r="V34" i="2"/>
  <c r="V26" i="2"/>
  <c r="U13" i="2"/>
  <c r="V36" i="2"/>
  <c r="U23" i="2"/>
  <c r="U24" i="2"/>
  <c r="V25" i="2"/>
  <c r="U15" i="2"/>
  <c r="V14" i="2"/>
  <c r="W12" i="2" s="1"/>
  <c r="W32" i="2" l="1"/>
  <c r="W17" i="2"/>
  <c r="W27" i="2"/>
  <c r="W22" i="2"/>
  <c r="X32" i="2" l="1"/>
  <c r="X37" i="2"/>
  <c r="X17" i="2"/>
  <c r="X7" i="2"/>
  <c r="X12" i="2"/>
  <c r="X22" i="2"/>
  <c r="X27" i="2"/>
</calcChain>
</file>

<file path=xl/sharedStrings.xml><?xml version="1.0" encoding="utf-8"?>
<sst xmlns="http://schemas.openxmlformats.org/spreadsheetml/2006/main" count="108" uniqueCount="77">
  <si>
    <t xml:space="preserve">    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</si>
  <si>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</si>
  <si>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</si>
  <si>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</si>
  <si>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</si>
  <si>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</si>
  <si>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</si>
  <si>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</si>
  <si>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</si>
  <si>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</si>
  <si>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</si>
  <si>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</si>
  <si>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</si>
  <si>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</si>
  <si>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</si>
  <si>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</si>
  <si>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</si>
  <si>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</si>
  <si>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Pořadí</t>
  </si>
  <si>
    <t>Rozhodčí:</t>
  </si>
  <si>
    <t>Místo konání : ZLÍN</t>
  </si>
  <si>
    <t>Místo konání :  ZLÍN</t>
  </si>
  <si>
    <t>HOLEŠOV</t>
  </si>
  <si>
    <t xml:space="preserve">ZLÍN </t>
  </si>
  <si>
    <t>Boskovice</t>
  </si>
  <si>
    <t>Finále ČR družstev ml. žáků ZLÍN 7.12.2019</t>
  </si>
  <si>
    <t>Termín: 7.12.2019</t>
  </si>
  <si>
    <t>SKVOZ Horní Suchá</t>
  </si>
  <si>
    <t>SK + VR: Ing. J.Kaláčová</t>
  </si>
  <si>
    <t>Ing. J. Votánek, I. Tomalová, P. Jančík, T. Hofbauer, A. Rýc, D. Šesták</t>
  </si>
  <si>
    <t>TJ R. Rotava</t>
  </si>
  <si>
    <t>SKV B. Bohumín</t>
  </si>
  <si>
    <t>SKV B. Havířov</t>
  </si>
  <si>
    <t>Vzpírání Haná</t>
  </si>
  <si>
    <t xml:space="preserve">2. kolo ligy starších žáků - sk. -C- </t>
  </si>
  <si>
    <t>Termín: 2020</t>
  </si>
  <si>
    <t>TJ SOUZ Boskovice</t>
  </si>
  <si>
    <t>Vítková Bára</t>
  </si>
  <si>
    <t>Revák Daniel</t>
  </si>
  <si>
    <t>Teplíček Daniel</t>
  </si>
  <si>
    <t>Vybíralová Natálie</t>
  </si>
  <si>
    <t>Hoferik Nicolas</t>
  </si>
  <si>
    <t>Jarolím Daniel</t>
  </si>
  <si>
    <t>Jura Viktor</t>
  </si>
  <si>
    <t>Lepka Štěpán</t>
  </si>
  <si>
    <t>Brída Ondřej</t>
  </si>
  <si>
    <t>Janek Lukáš</t>
  </si>
  <si>
    <t>Sládek Ladislav</t>
  </si>
  <si>
    <t>Schreiner Bruno</t>
  </si>
  <si>
    <t>Kuchař Tomáš</t>
  </si>
  <si>
    <t>Velš Jaroslav</t>
  </si>
  <si>
    <t>Šimek Martin</t>
  </si>
  <si>
    <t>Cichý Vojtěch</t>
  </si>
  <si>
    <t>Šukal Pavel</t>
  </si>
  <si>
    <t>Kmeťo Jan</t>
  </si>
  <si>
    <t>Žáček Mikuláš</t>
  </si>
  <si>
    <t>Rojíček Lukáš</t>
  </si>
  <si>
    <t>Hartl Jan</t>
  </si>
  <si>
    <t>Skopal Tadeáš</t>
  </si>
  <si>
    <t>Janek Ondřej</t>
  </si>
  <si>
    <t xml:space="preserve">Navrátil Vojtěch </t>
  </si>
  <si>
    <t>Bledý Michal</t>
  </si>
  <si>
    <t>Horváth Lukáš</t>
  </si>
  <si>
    <t>Kolár Tomáš</t>
  </si>
  <si>
    <t>-</t>
  </si>
  <si>
    <t>7.</t>
  </si>
  <si>
    <t>6.</t>
  </si>
  <si>
    <t>5.</t>
  </si>
  <si>
    <t>4.</t>
  </si>
  <si>
    <t>3.</t>
  </si>
  <si>
    <t>2.</t>
  </si>
  <si>
    <t>1.</t>
  </si>
  <si>
    <t>T.J. Sokol Jižní Svahy Zlín-5</t>
  </si>
  <si>
    <t>Chomutov se včas omluvil-chřipková epidemie</t>
  </si>
  <si>
    <t>4. Janek Ondřej(Zlín)-348,0280 b. 5. Horvát Lukáš(Rotava)-337,1764 b. 6. Bledý Michal(Rotava)-322,9254 b.</t>
  </si>
  <si>
    <t>TOP-9: Šimek Martin(Bohumín)-411,1990 b. 2. Navrátil Vojtěch(Zlín)-371,2738 b. 3. Kmeťo Jan(Horní Suchá)-361,0584 b.</t>
  </si>
  <si>
    <t>7. Šukal Pavel(Horní Suchá)-315,2997 b. 8. Janek Lukáš(Zlín)-313,9254 b. 9. Hartl Jan(Boskovice)-308,1356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</si>
</sst>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_ ;[Red]\-0\ 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  <font>
      <b/>
      <sz val="9"/>
      <color rgb="FF0000CC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59999389629810485"/>
        <bgColor indexed="64"/>
      </patternFill>
    </fill>
  </fills>
  <borders count="11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indexed="8"/>
      </bottom>
      <diagonal/>
    </border>
    <border>
      <left style="thick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indexed="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hair">
        <color indexed="8"/>
      </bottom>
      <diagonal/>
    </border>
    <border>
      <left style="thick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thick">
        <color auto="1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hair">
        <color indexed="64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thick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/>
      <top style="thick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auto="1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hair">
        <color indexed="8"/>
      </top>
      <bottom style="medium">
        <color indexed="64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auto="1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498">
    <xf numFmtId="0" fontId="0" fillId="0" borderId="0" xfId="0"/>
    <xf numFmtId="0" fontId="1" fillId="0" borderId="7" xfId="0" applyFont="1" applyFill="1" applyBorder="1" applyAlignment="1">
      <alignment horizontal="left" vertical="center"/>
    </xf>
    <xf numFmtId="166" fontId="6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0" xfId="0" applyFill="1"/>
    <xf numFmtId="0" fontId="12" fillId="0" borderId="0" xfId="0" applyFont="1"/>
    <xf numFmtId="0" fontId="9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166" fontId="1" fillId="3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right" vertical="center"/>
    </xf>
    <xf numFmtId="166" fontId="11" fillId="0" borderId="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66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0" fontId="16" fillId="0" borderId="0" xfId="0" applyFont="1"/>
    <xf numFmtId="0" fontId="14" fillId="0" borderId="0" xfId="0" applyFont="1"/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9" xfId="0" applyBorder="1" applyAlignment="1">
      <alignment vertical="center"/>
    </xf>
    <xf numFmtId="2" fontId="6" fillId="0" borderId="16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166" fontId="11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Continuous" vertical="center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66" fontId="10" fillId="0" borderId="29" xfId="0" applyNumberFormat="1" applyFont="1" applyFill="1" applyBorder="1" applyAlignment="1">
      <alignment horizontal="center" vertical="center"/>
    </xf>
    <xf numFmtId="166" fontId="15" fillId="0" borderId="29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right" vertical="center"/>
    </xf>
    <xf numFmtId="2" fontId="6" fillId="0" borderId="3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66" fontId="10" fillId="0" borderId="31" xfId="0" applyNumberFormat="1" applyFont="1" applyFill="1" applyBorder="1" applyAlignment="1">
      <alignment horizontal="center" vertical="center"/>
    </xf>
    <xf numFmtId="166" fontId="15" fillId="0" borderId="31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right" vertical="center"/>
    </xf>
    <xf numFmtId="166" fontId="10" fillId="0" borderId="31" xfId="0" quotePrefix="1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right" vertical="center"/>
    </xf>
    <xf numFmtId="2" fontId="6" fillId="0" borderId="34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right" vertical="center"/>
    </xf>
    <xf numFmtId="166" fontId="11" fillId="0" borderId="31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right" vertical="center"/>
    </xf>
    <xf numFmtId="166" fontId="11" fillId="0" borderId="29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left" vertical="center"/>
    </xf>
    <xf numFmtId="0" fontId="6" fillId="0" borderId="31" xfId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right"/>
    </xf>
    <xf numFmtId="0" fontId="1" fillId="0" borderId="35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/>
    </xf>
    <xf numFmtId="165" fontId="6" fillId="0" borderId="26" xfId="0" applyNumberFormat="1" applyFont="1" applyBorder="1" applyAlignment="1">
      <alignment horizontal="right" vertical="center"/>
    </xf>
    <xf numFmtId="0" fontId="1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66" fontId="11" fillId="0" borderId="42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166" fontId="10" fillId="0" borderId="42" xfId="0" applyNumberFormat="1" applyFont="1" applyFill="1" applyBorder="1" applyAlignment="1">
      <alignment horizontal="center" vertical="center"/>
    </xf>
    <xf numFmtId="166" fontId="15" fillId="0" borderId="42" xfId="0" applyNumberFormat="1" applyFont="1" applyFill="1" applyBorder="1" applyAlignment="1">
      <alignment horizontal="center" vertical="center"/>
    </xf>
    <xf numFmtId="166" fontId="10" fillId="0" borderId="42" xfId="0" quotePrefix="1" applyNumberFormat="1" applyFont="1" applyFill="1" applyBorder="1" applyAlignment="1">
      <alignment horizontal="center" vertical="center"/>
    </xf>
    <xf numFmtId="1" fontId="15" fillId="0" borderId="42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right" vertical="center"/>
    </xf>
    <xf numFmtId="2" fontId="6" fillId="0" borderId="45" xfId="0" applyNumberFormat="1" applyFont="1" applyFill="1" applyBorder="1" applyAlignment="1">
      <alignment horizontal="right"/>
    </xf>
    <xf numFmtId="2" fontId="6" fillId="0" borderId="46" xfId="0" applyNumberFormat="1" applyFont="1" applyFill="1" applyBorder="1" applyAlignment="1">
      <alignment horizontal="right"/>
    </xf>
    <xf numFmtId="2" fontId="6" fillId="0" borderId="47" xfId="0" applyNumberFormat="1" applyFont="1" applyFill="1" applyBorder="1" applyAlignment="1">
      <alignment horizontal="right"/>
    </xf>
    <xf numFmtId="1" fontId="3" fillId="0" borderId="50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right"/>
    </xf>
    <xf numFmtId="0" fontId="6" fillId="0" borderId="51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1" fontId="3" fillId="0" borderId="5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right" vertical="center"/>
    </xf>
    <xf numFmtId="165" fontId="3" fillId="0" borderId="57" xfId="0" applyNumberFormat="1" applyFont="1" applyFill="1" applyBorder="1" applyAlignment="1">
      <alignment horizontal="right" vertical="center"/>
    </xf>
    <xf numFmtId="165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>
      <alignment horizontal="right" vertical="center"/>
    </xf>
    <xf numFmtId="165" fontId="3" fillId="0" borderId="60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>
      <alignment horizontal="right" vertical="center"/>
    </xf>
    <xf numFmtId="165" fontId="3" fillId="0" borderId="62" xfId="0" applyNumberFormat="1" applyFont="1" applyFill="1" applyBorder="1" applyAlignment="1">
      <alignment horizontal="right" vertical="center"/>
    </xf>
    <xf numFmtId="165" fontId="3" fillId="0" borderId="64" xfId="0" applyNumberFormat="1" applyFont="1" applyFill="1" applyBorder="1" applyAlignment="1">
      <alignment horizontal="right" vertical="center"/>
    </xf>
    <xf numFmtId="165" fontId="3" fillId="0" borderId="65" xfId="0" applyNumberFormat="1" applyFont="1" applyFill="1" applyBorder="1" applyAlignment="1">
      <alignment horizontal="right" vertical="center"/>
    </xf>
    <xf numFmtId="165" fontId="3" fillId="0" borderId="60" xfId="0" applyNumberFormat="1" applyFont="1" applyBorder="1" applyAlignment="1">
      <alignment horizontal="right" vertical="center"/>
    </xf>
    <xf numFmtId="165" fontId="3" fillId="0" borderId="61" xfId="0" applyNumberFormat="1" applyFont="1" applyBorder="1" applyAlignment="1">
      <alignment horizontal="right" vertical="center"/>
    </xf>
    <xf numFmtId="165" fontId="3" fillId="0" borderId="66" xfId="0" applyNumberFormat="1" applyFont="1" applyFill="1" applyBorder="1" applyAlignment="1">
      <alignment horizontal="right" vertical="center"/>
    </xf>
    <xf numFmtId="0" fontId="0" fillId="0" borderId="68" xfId="0" applyBorder="1" applyAlignment="1">
      <alignment vertical="center"/>
    </xf>
    <xf numFmtId="0" fontId="0" fillId="0" borderId="44" xfId="0" applyBorder="1" applyAlignment="1">
      <alignment vertical="center"/>
    </xf>
    <xf numFmtId="165" fontId="4" fillId="2" borderId="43" xfId="0" applyNumberFormat="1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center" vertical="center"/>
    </xf>
    <xf numFmtId="1" fontId="4" fillId="2" borderId="70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19" xfId="0" applyBorder="1" applyAlignment="1">
      <alignment horizontal="right"/>
    </xf>
    <xf numFmtId="0" fontId="14" fillId="0" borderId="19" xfId="0" applyFont="1" applyBorder="1" applyAlignment="1">
      <alignment vertical="center"/>
    </xf>
    <xf numFmtId="0" fontId="0" fillId="0" borderId="19" xfId="0" applyBorder="1"/>
    <xf numFmtId="0" fontId="2" fillId="0" borderId="75" xfId="0" applyFont="1" applyBorder="1" applyAlignment="1">
      <alignment horizontal="center" vertical="center"/>
    </xf>
    <xf numFmtId="2" fontId="6" fillId="0" borderId="74" xfId="0" applyNumberFormat="1" applyFont="1" applyBorder="1" applyAlignment="1">
      <alignment horizontal="right"/>
    </xf>
    <xf numFmtId="0" fontId="6" fillId="0" borderId="75" xfId="0" applyFont="1" applyBorder="1" applyAlignment="1">
      <alignment horizontal="left"/>
    </xf>
    <xf numFmtId="0" fontId="6" fillId="0" borderId="75" xfId="0" applyFont="1" applyBorder="1" applyAlignment="1">
      <alignment horizontal="center"/>
    </xf>
    <xf numFmtId="166" fontId="6" fillId="3" borderId="75" xfId="0" applyNumberFormat="1" applyFont="1" applyFill="1" applyBorder="1" applyAlignment="1">
      <alignment horizontal="center" vertical="center"/>
    </xf>
    <xf numFmtId="166" fontId="3" fillId="0" borderId="75" xfId="0" applyNumberFormat="1" applyFont="1" applyBorder="1" applyAlignment="1">
      <alignment horizontal="center" vertical="center"/>
    </xf>
    <xf numFmtId="166" fontId="6" fillId="0" borderId="75" xfId="0" applyNumberFormat="1" applyFont="1" applyFill="1" applyBorder="1" applyAlignment="1">
      <alignment horizontal="center" vertical="center"/>
    </xf>
    <xf numFmtId="1" fontId="3" fillId="0" borderId="75" xfId="0" applyNumberFormat="1" applyFont="1" applyBorder="1" applyAlignment="1">
      <alignment horizontal="center" vertical="center"/>
    </xf>
    <xf numFmtId="166" fontId="6" fillId="3" borderId="75" xfId="0" quotePrefix="1" applyNumberFormat="1" applyFont="1" applyFill="1" applyBorder="1" applyAlignment="1">
      <alignment horizontal="center" vertical="center"/>
    </xf>
    <xf numFmtId="166" fontId="1" fillId="3" borderId="75" xfId="0" applyNumberFormat="1" applyFont="1" applyFill="1" applyBorder="1" applyAlignment="1">
      <alignment horizontal="center" vertical="center"/>
    </xf>
    <xf numFmtId="166" fontId="1" fillId="0" borderId="75" xfId="0" applyNumberFormat="1" applyFont="1" applyFill="1" applyBorder="1" applyAlignment="1">
      <alignment horizontal="center" vertical="center"/>
    </xf>
    <xf numFmtId="166" fontId="6" fillId="0" borderId="75" xfId="0" applyNumberFormat="1" applyFont="1" applyBorder="1" applyAlignment="1">
      <alignment horizontal="center" vertical="center"/>
    </xf>
    <xf numFmtId="0" fontId="1" fillId="0" borderId="75" xfId="0" applyFont="1" applyFill="1" applyBorder="1" applyAlignment="1">
      <alignment horizontal="left" vertical="center"/>
    </xf>
    <xf numFmtId="0" fontId="6" fillId="0" borderId="75" xfId="0" applyFont="1" applyBorder="1" applyAlignment="1">
      <alignment horizontal="center" vertical="center"/>
    </xf>
    <xf numFmtId="1" fontId="6" fillId="3" borderId="75" xfId="1" applyNumberFormat="1" applyFont="1" applyFill="1" applyBorder="1" applyAlignment="1">
      <alignment horizontal="center" vertical="center"/>
    </xf>
    <xf numFmtId="166" fontId="1" fillId="3" borderId="75" xfId="0" quotePrefix="1" applyNumberFormat="1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left" vertical="center"/>
    </xf>
    <xf numFmtId="0" fontId="6" fillId="3" borderId="75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left" vertical="center"/>
    </xf>
    <xf numFmtId="0" fontId="6" fillId="3" borderId="78" xfId="0" applyFont="1" applyFill="1" applyBorder="1" applyAlignment="1">
      <alignment horizontal="center" vertical="center"/>
    </xf>
    <xf numFmtId="1" fontId="6" fillId="3" borderId="78" xfId="1" applyNumberFormat="1" applyFont="1" applyFill="1" applyBorder="1" applyAlignment="1">
      <alignment horizontal="center" vertical="center"/>
    </xf>
    <xf numFmtId="0" fontId="1" fillId="3" borderId="78" xfId="1" applyFont="1" applyFill="1" applyBorder="1" applyAlignment="1">
      <alignment horizontal="center" vertical="center"/>
    </xf>
    <xf numFmtId="1" fontId="1" fillId="3" borderId="78" xfId="1" applyNumberFormat="1" applyFont="1" applyFill="1" applyBorder="1" applyAlignment="1">
      <alignment horizontal="center" vertical="center"/>
    </xf>
    <xf numFmtId="166" fontId="3" fillId="0" borderId="78" xfId="0" applyNumberFormat="1" applyFont="1" applyBorder="1" applyAlignment="1">
      <alignment horizontal="center" vertical="center"/>
    </xf>
    <xf numFmtId="1" fontId="6" fillId="3" borderId="78" xfId="1" quotePrefix="1" applyNumberFormat="1" applyFont="1" applyFill="1" applyBorder="1" applyAlignment="1">
      <alignment horizontal="center" vertical="center"/>
    </xf>
    <xf numFmtId="1" fontId="3" fillId="0" borderId="7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81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2" fontId="6" fillId="0" borderId="83" xfId="0" applyNumberFormat="1" applyFont="1" applyBorder="1" applyAlignment="1">
      <alignment horizontal="right"/>
    </xf>
    <xf numFmtId="0" fontId="6" fillId="0" borderId="84" xfId="0" applyFont="1" applyBorder="1" applyAlignment="1">
      <alignment horizontal="left"/>
    </xf>
    <xf numFmtId="0" fontId="6" fillId="0" borderId="84" xfId="0" applyFont="1" applyBorder="1" applyAlignment="1">
      <alignment horizontal="center"/>
    </xf>
    <xf numFmtId="166" fontId="6" fillId="3" borderId="84" xfId="0" applyNumberFormat="1" applyFont="1" applyFill="1" applyBorder="1" applyAlignment="1">
      <alignment horizontal="center" vertical="center"/>
    </xf>
    <xf numFmtId="166" fontId="3" fillId="0" borderId="84" xfId="0" applyNumberFormat="1" applyFont="1" applyBorder="1" applyAlignment="1">
      <alignment horizontal="center" vertical="center"/>
    </xf>
    <xf numFmtId="166" fontId="6" fillId="0" borderId="84" xfId="0" applyNumberFormat="1" applyFont="1" applyFill="1" applyBorder="1" applyAlignment="1">
      <alignment horizontal="center" vertical="center"/>
    </xf>
    <xf numFmtId="166" fontId="6" fillId="3" borderId="84" xfId="0" quotePrefix="1" applyNumberFormat="1" applyFont="1" applyFill="1" applyBorder="1" applyAlignment="1">
      <alignment horizontal="center" vertical="center"/>
    </xf>
    <xf numFmtId="1" fontId="3" fillId="0" borderId="84" xfId="0" applyNumberFormat="1" applyFont="1" applyBorder="1" applyAlignment="1">
      <alignment horizontal="center" vertical="center"/>
    </xf>
    <xf numFmtId="166" fontId="6" fillId="0" borderId="8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6" fontId="6" fillId="0" borderId="84" xfId="0" quotePrefix="1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6" fillId="0" borderId="84" xfId="0" applyFont="1" applyBorder="1" applyAlignment="1">
      <alignment horizontal="center" vertical="center"/>
    </xf>
    <xf numFmtId="0" fontId="1" fillId="3" borderId="84" xfId="0" applyFont="1" applyFill="1" applyBorder="1" applyAlignment="1">
      <alignment horizontal="left" vertical="center"/>
    </xf>
    <xf numFmtId="0" fontId="6" fillId="3" borderId="84" xfId="0" applyFont="1" applyFill="1" applyBorder="1" applyAlignment="1">
      <alignment horizontal="center" vertical="center"/>
    </xf>
    <xf numFmtId="1" fontId="6" fillId="3" borderId="84" xfId="1" applyNumberFormat="1" applyFont="1" applyFill="1" applyBorder="1" applyAlignment="1">
      <alignment horizontal="center" vertical="center"/>
    </xf>
    <xf numFmtId="0" fontId="1" fillId="3" borderId="84" xfId="1" applyFont="1" applyFill="1" applyBorder="1" applyAlignment="1">
      <alignment horizontal="center" vertical="center"/>
    </xf>
    <xf numFmtId="1" fontId="1" fillId="3" borderId="84" xfId="1" applyNumberFormat="1" applyFont="1" applyFill="1" applyBorder="1" applyAlignment="1">
      <alignment horizontal="center" vertical="center"/>
    </xf>
    <xf numFmtId="1" fontId="6" fillId="3" borderId="84" xfId="1" quotePrefix="1" applyNumberFormat="1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3" fillId="0" borderId="8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88" xfId="0" applyNumberFormat="1" applyFont="1" applyBorder="1" applyAlignment="1">
      <alignment horizontal="right" vertical="center"/>
    </xf>
    <xf numFmtId="165" fontId="6" fillId="0" borderId="89" xfId="0" applyNumberFormat="1" applyFont="1" applyBorder="1" applyAlignment="1">
      <alignment horizontal="right" vertical="center"/>
    </xf>
    <xf numFmtId="165" fontId="6" fillId="0" borderId="9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80" xfId="0" applyNumberFormat="1" applyFont="1" applyBorder="1" applyAlignment="1">
      <alignment horizontal="right"/>
    </xf>
    <xf numFmtId="2" fontId="6" fillId="3" borderId="10" xfId="0" applyNumberFormat="1" applyFont="1" applyFill="1" applyBorder="1" applyAlignment="1">
      <alignment horizontal="right"/>
    </xf>
    <xf numFmtId="2" fontId="6" fillId="3" borderId="74" xfId="0" applyNumberFormat="1" applyFont="1" applyFill="1" applyBorder="1" applyAlignment="1">
      <alignment horizontal="right"/>
    </xf>
    <xf numFmtId="2" fontId="6" fillId="3" borderId="83" xfId="0" applyNumberFormat="1" applyFont="1" applyFill="1" applyBorder="1" applyAlignment="1">
      <alignment horizontal="right"/>
    </xf>
    <xf numFmtId="2" fontId="6" fillId="3" borderId="77" xfId="0" applyNumberFormat="1" applyFont="1" applyFill="1" applyBorder="1" applyAlignment="1">
      <alignment horizontal="right"/>
    </xf>
    <xf numFmtId="166" fontId="1" fillId="3" borderId="75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165" fontId="3" fillId="3" borderId="80" xfId="0" applyNumberFormat="1" applyFont="1" applyFill="1" applyBorder="1" applyAlignment="1">
      <alignment horizontal="right" vertical="center"/>
    </xf>
    <xf numFmtId="0" fontId="2" fillId="3" borderId="81" xfId="0" applyFont="1" applyFill="1" applyBorder="1" applyAlignment="1">
      <alignment horizontal="center" vertical="center"/>
    </xf>
    <xf numFmtId="1" fontId="3" fillId="3" borderId="8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8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165" fontId="3" fillId="2" borderId="80" xfId="0" applyNumberFormat="1" applyFont="1" applyFill="1" applyBorder="1" applyAlignment="1">
      <alignment horizontal="right" vertical="center"/>
    </xf>
    <xf numFmtId="0" fontId="2" fillId="2" borderId="81" xfId="0" applyFont="1" applyFill="1" applyBorder="1" applyAlignment="1">
      <alignment horizontal="center" vertical="center"/>
    </xf>
    <xf numFmtId="1" fontId="3" fillId="2" borderId="8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11" xfId="0" applyFont="1" applyBorder="1"/>
    <xf numFmtId="0" fontId="3" fillId="0" borderId="0" xfId="0" applyNumberFormat="1" applyFont="1" applyFill="1" applyBorder="1" applyAlignment="1">
      <alignment horizontal="center" vertical="center"/>
    </xf>
    <xf numFmtId="165" fontId="3" fillId="2" borderId="82" xfId="0" applyNumberFormat="1" applyFont="1" applyFill="1" applyBorder="1" applyAlignment="1">
      <alignment horizontal="center" vertical="center"/>
    </xf>
    <xf numFmtId="165" fontId="4" fillId="2" borderId="7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14" fillId="2" borderId="0" xfId="0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4" borderId="0" xfId="0" applyFill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/>
    <xf numFmtId="0" fontId="16" fillId="2" borderId="0" xfId="0" applyFont="1" applyFill="1"/>
    <xf numFmtId="0" fontId="21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166" fontId="11" fillId="0" borderId="56" xfId="0" applyNumberFormat="1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166" fontId="11" fillId="0" borderId="92" xfId="0" applyNumberFormat="1" applyFont="1" applyFill="1" applyBorder="1" applyAlignment="1">
      <alignment horizontal="center" vertical="center"/>
    </xf>
    <xf numFmtId="166" fontId="11" fillId="0" borderId="57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66" fontId="10" fillId="0" borderId="62" xfId="0" applyNumberFormat="1" applyFont="1" applyFill="1" applyBorder="1" applyAlignment="1">
      <alignment horizontal="center" vertical="center"/>
    </xf>
    <xf numFmtId="166" fontId="11" fillId="0" borderId="57" xfId="0" applyNumberFormat="1" applyFont="1" applyBorder="1" applyAlignment="1">
      <alignment horizontal="center" vertical="center"/>
    </xf>
    <xf numFmtId="166" fontId="11" fillId="0" borderId="93" xfId="0" applyNumberFormat="1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166" fontId="11" fillId="0" borderId="96" xfId="0" applyNumberFormat="1" applyFont="1" applyFill="1" applyBorder="1" applyAlignment="1">
      <alignment horizontal="center" vertical="center"/>
    </xf>
    <xf numFmtId="166" fontId="11" fillId="0" borderId="97" xfId="0" applyNumberFormat="1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166" fontId="10" fillId="0" borderId="98" xfId="0" applyNumberFormat="1" applyFont="1" applyFill="1" applyBorder="1" applyAlignment="1">
      <alignment horizontal="center" vertical="center"/>
    </xf>
    <xf numFmtId="166" fontId="11" fillId="0" borderId="97" xfId="0" applyNumberFormat="1" applyFont="1" applyBorder="1" applyAlignment="1">
      <alignment horizontal="center" vertical="center"/>
    </xf>
    <xf numFmtId="166" fontId="11" fillId="0" borderId="99" xfId="0" applyNumberFormat="1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166" fontId="11" fillId="0" borderId="102" xfId="0" applyNumberFormat="1" applyFont="1" applyFill="1" applyBorder="1" applyAlignment="1">
      <alignment horizontal="center" vertical="center"/>
    </xf>
    <xf numFmtId="166" fontId="10" fillId="0" borderId="103" xfId="0" applyNumberFormat="1" applyFont="1" applyFill="1" applyBorder="1" applyAlignment="1">
      <alignment horizontal="center" vertical="center"/>
    </xf>
    <xf numFmtId="166" fontId="11" fillId="0" borderId="102" xfId="0" applyNumberFormat="1" applyFont="1" applyBorder="1" applyAlignment="1">
      <alignment horizontal="center" vertical="center"/>
    </xf>
    <xf numFmtId="166" fontId="11" fillId="0" borderId="62" xfId="0" applyNumberFormat="1" applyFont="1" applyFill="1" applyBorder="1" applyAlignment="1">
      <alignment horizontal="center" vertical="center"/>
    </xf>
    <xf numFmtId="166" fontId="11" fillId="0" borderId="60" xfId="0" applyNumberFormat="1" applyFont="1" applyFill="1" applyBorder="1" applyAlignment="1">
      <alignment horizontal="center" vertical="center"/>
    </xf>
    <xf numFmtId="166" fontId="11" fillId="0" borderId="91" xfId="0" applyNumberFormat="1" applyFont="1" applyFill="1" applyBorder="1" applyAlignment="1">
      <alignment horizontal="center" vertical="center"/>
    </xf>
    <xf numFmtId="166" fontId="11" fillId="0" borderId="60" xfId="0" applyNumberFormat="1" applyFont="1" applyBorder="1" applyAlignment="1">
      <alignment horizontal="center" vertical="center"/>
    </xf>
    <xf numFmtId="166" fontId="11" fillId="0" borderId="98" xfId="0" applyNumberFormat="1" applyFont="1" applyFill="1" applyBorder="1" applyAlignment="1">
      <alignment horizontal="center" vertical="center"/>
    </xf>
    <xf numFmtId="166" fontId="11" fillId="0" borderId="95" xfId="0" applyNumberFormat="1" applyFont="1" applyFill="1" applyBorder="1" applyAlignment="1">
      <alignment horizontal="center" vertical="center"/>
    </xf>
    <xf numFmtId="166" fontId="11" fillId="0" borderId="94" xfId="0" applyNumberFormat="1" applyFont="1" applyFill="1" applyBorder="1" applyAlignment="1">
      <alignment horizontal="center" vertical="center"/>
    </xf>
    <xf numFmtId="166" fontId="11" fillId="0" borderId="95" xfId="0" applyNumberFormat="1" applyFont="1" applyBorder="1" applyAlignment="1">
      <alignment horizontal="center" vertical="center"/>
    </xf>
    <xf numFmtId="166" fontId="11" fillId="0" borderId="100" xfId="0" applyNumberFormat="1" applyFont="1" applyFill="1" applyBorder="1" applyAlignment="1">
      <alignment horizontal="center" vertical="center"/>
    </xf>
    <xf numFmtId="166" fontId="11" fillId="0" borderId="101" xfId="0" applyNumberFormat="1" applyFont="1" applyFill="1" applyBorder="1" applyAlignment="1">
      <alignment horizontal="center" vertical="center"/>
    </xf>
    <xf numFmtId="166" fontId="11" fillId="0" borderId="101" xfId="0" applyNumberFormat="1" applyFont="1" applyBorder="1" applyAlignment="1">
      <alignment horizontal="center" vertical="center"/>
    </xf>
    <xf numFmtId="166" fontId="10" fillId="7" borderId="56" xfId="0" applyNumberFormat="1" applyFont="1" applyFill="1" applyBorder="1" applyAlignment="1">
      <alignment horizontal="center" vertical="center"/>
    </xf>
    <xf numFmtId="166" fontId="10" fillId="7" borderId="91" xfId="0" applyNumberFormat="1" applyFont="1" applyFill="1" applyBorder="1" applyAlignment="1">
      <alignment horizontal="center" vertical="center"/>
    </xf>
    <xf numFmtId="166" fontId="10" fillId="7" borderId="60" xfId="0" applyNumberFormat="1" applyFont="1" applyFill="1" applyBorder="1" applyAlignment="1">
      <alignment horizontal="center" vertical="center"/>
    </xf>
    <xf numFmtId="166" fontId="10" fillId="7" borderId="62" xfId="0" applyNumberFormat="1" applyFont="1" applyFill="1" applyBorder="1" applyAlignment="1">
      <alignment horizontal="center" vertical="center"/>
    </xf>
    <xf numFmtId="1" fontId="10" fillId="7" borderId="60" xfId="1" applyNumberFormat="1" applyFont="1" applyFill="1" applyBorder="1" applyAlignment="1">
      <alignment horizontal="center" vertical="center"/>
    </xf>
    <xf numFmtId="1" fontId="10" fillId="0" borderId="60" xfId="1" applyNumberFormat="1" applyFont="1" applyFill="1" applyBorder="1" applyAlignment="1">
      <alignment horizontal="center" vertical="center"/>
    </xf>
    <xf numFmtId="166" fontId="10" fillId="0" borderId="60" xfId="0" applyNumberFormat="1" applyFont="1" applyFill="1" applyBorder="1" applyAlignment="1">
      <alignment horizontal="center" vertical="center"/>
    </xf>
    <xf numFmtId="166" fontId="10" fillId="7" borderId="94" xfId="0" applyNumberFormat="1" applyFont="1" applyFill="1" applyBorder="1" applyAlignment="1">
      <alignment horizontal="center" vertical="center"/>
    </xf>
    <xf numFmtId="166" fontId="10" fillId="0" borderId="95" xfId="0" applyNumberFormat="1" applyFont="1" applyFill="1" applyBorder="1" applyAlignment="1">
      <alignment horizontal="center" vertical="center"/>
    </xf>
    <xf numFmtId="166" fontId="10" fillId="7" borderId="98" xfId="0" applyNumberFormat="1" applyFont="1" applyFill="1" applyBorder="1" applyAlignment="1">
      <alignment horizontal="center" vertical="center"/>
    </xf>
    <xf numFmtId="166" fontId="10" fillId="7" borderId="95" xfId="0" applyNumberFormat="1" applyFont="1" applyFill="1" applyBorder="1" applyAlignment="1">
      <alignment horizontal="center" vertical="center"/>
    </xf>
    <xf numFmtId="1" fontId="10" fillId="0" borderId="95" xfId="1" applyNumberFormat="1" applyFont="1" applyFill="1" applyBorder="1" applyAlignment="1">
      <alignment horizontal="center" vertical="center"/>
    </xf>
    <xf numFmtId="1" fontId="10" fillId="7" borderId="95" xfId="1" applyNumberFormat="1" applyFont="1" applyFill="1" applyBorder="1" applyAlignment="1">
      <alignment horizontal="center" vertical="center"/>
    </xf>
    <xf numFmtId="1" fontId="10" fillId="3" borderId="95" xfId="1" applyNumberFormat="1" applyFont="1" applyFill="1" applyBorder="1" applyAlignment="1">
      <alignment horizontal="center" vertical="center"/>
    </xf>
    <xf numFmtId="166" fontId="11" fillId="0" borderId="98" xfId="1" applyNumberFormat="1" applyFont="1" applyFill="1" applyBorder="1" applyAlignment="1">
      <alignment horizontal="center" vertical="center"/>
    </xf>
    <xf numFmtId="0" fontId="0" fillId="0" borderId="104" xfId="0" applyBorder="1"/>
    <xf numFmtId="166" fontId="10" fillId="7" borderId="100" xfId="0" applyNumberFormat="1" applyFont="1" applyFill="1" applyBorder="1" applyAlignment="1">
      <alignment horizontal="center" vertical="center"/>
    </xf>
    <xf numFmtId="166" fontId="10" fillId="0" borderId="101" xfId="0" applyNumberFormat="1" applyFont="1" applyFill="1" applyBorder="1" applyAlignment="1">
      <alignment horizontal="center" vertical="center"/>
    </xf>
    <xf numFmtId="166" fontId="10" fillId="7" borderId="103" xfId="0" applyNumberFormat="1" applyFont="1" applyFill="1" applyBorder="1" applyAlignment="1">
      <alignment horizontal="center" vertical="center"/>
    </xf>
    <xf numFmtId="166" fontId="10" fillId="7" borderId="101" xfId="0" applyNumberFormat="1" applyFont="1" applyFill="1" applyBorder="1" applyAlignment="1">
      <alignment horizontal="center" vertical="center"/>
    </xf>
    <xf numFmtId="1" fontId="10" fillId="0" borderId="101" xfId="1" applyNumberFormat="1" applyFont="1" applyFill="1" applyBorder="1" applyAlignment="1">
      <alignment horizontal="center" vertical="center"/>
    </xf>
    <xf numFmtId="1" fontId="10" fillId="7" borderId="101" xfId="1" applyNumberFormat="1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horizontal="center" vertical="center"/>
    </xf>
    <xf numFmtId="0" fontId="17" fillId="8" borderId="51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166" fontId="15" fillId="8" borderId="12" xfId="0" applyNumberFormat="1" applyFont="1" applyFill="1" applyBorder="1" applyAlignment="1">
      <alignment horizontal="center" vertical="center"/>
    </xf>
    <xf numFmtId="166" fontId="15" fillId="8" borderId="29" xfId="0" applyNumberFormat="1" applyFont="1" applyFill="1" applyBorder="1" applyAlignment="1">
      <alignment horizontal="center" vertical="center"/>
    </xf>
    <xf numFmtId="166" fontId="15" fillId="8" borderId="31" xfId="0" applyNumberFormat="1" applyFont="1" applyFill="1" applyBorder="1" applyAlignment="1">
      <alignment horizontal="center" vertical="center"/>
    </xf>
    <xf numFmtId="166" fontId="15" fillId="8" borderId="35" xfId="0" applyNumberFormat="1" applyFont="1" applyFill="1" applyBorder="1" applyAlignment="1">
      <alignment horizontal="center" vertical="center"/>
    </xf>
    <xf numFmtId="166" fontId="15" fillId="8" borderId="50" xfId="0" applyNumberFormat="1" applyFont="1" applyFill="1" applyBorder="1" applyAlignment="1">
      <alignment horizontal="center" vertical="center"/>
    </xf>
    <xf numFmtId="1" fontId="15" fillId="8" borderId="29" xfId="0" applyNumberFormat="1" applyFont="1" applyFill="1" applyBorder="1" applyAlignment="1">
      <alignment horizontal="center" vertical="center"/>
    </xf>
    <xf numFmtId="1" fontId="15" fillId="8" borderId="50" xfId="0" applyNumberFormat="1" applyFont="1" applyFill="1" applyBorder="1" applyAlignment="1">
      <alignment horizontal="center" vertical="center"/>
    </xf>
    <xf numFmtId="1" fontId="15" fillId="8" borderId="31" xfId="0" applyNumberFormat="1" applyFont="1" applyFill="1" applyBorder="1" applyAlignment="1">
      <alignment horizontal="center" vertical="center"/>
    </xf>
    <xf numFmtId="1" fontId="15" fillId="8" borderId="35" xfId="0" applyNumberFormat="1" applyFont="1" applyFill="1" applyBorder="1" applyAlignment="1">
      <alignment horizontal="center" vertical="center"/>
    </xf>
    <xf numFmtId="1" fontId="15" fillId="8" borderId="12" xfId="0" applyNumberFormat="1" applyFont="1" applyFill="1" applyBorder="1" applyAlignment="1">
      <alignment horizontal="center" vertical="center"/>
    </xf>
    <xf numFmtId="166" fontId="10" fillId="7" borderId="99" xfId="0" applyNumberFormat="1" applyFont="1" applyFill="1" applyBorder="1" applyAlignment="1">
      <alignment horizontal="center" vertical="center"/>
    </xf>
    <xf numFmtId="166" fontId="11" fillId="7" borderId="106" xfId="0" applyNumberFormat="1" applyFont="1" applyFill="1" applyBorder="1" applyAlignment="1">
      <alignment horizontal="center" vertical="center"/>
    </xf>
    <xf numFmtId="166" fontId="11" fillId="7" borderId="93" xfId="0" applyNumberFormat="1" applyFont="1" applyFill="1" applyBorder="1" applyAlignment="1">
      <alignment horizontal="center" vertical="center"/>
    </xf>
    <xf numFmtId="1" fontId="10" fillId="7" borderId="103" xfId="1" applyNumberFormat="1" applyFont="1" applyFill="1" applyBorder="1" applyAlignment="1">
      <alignment horizontal="center" vertical="center"/>
    </xf>
    <xf numFmtId="166" fontId="11" fillId="7" borderId="98" xfId="1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166" fontId="11" fillId="0" borderId="107" xfId="0" applyNumberFormat="1" applyFont="1" applyFill="1" applyBorder="1" applyAlignment="1">
      <alignment horizontal="center" vertical="center"/>
    </xf>
    <xf numFmtId="166" fontId="11" fillId="0" borderId="58" xfId="0" applyNumberFormat="1" applyFont="1" applyFill="1" applyBorder="1" applyAlignment="1">
      <alignment horizontal="center" vertical="center"/>
    </xf>
    <xf numFmtId="166" fontId="10" fillId="3" borderId="62" xfId="0" applyNumberFormat="1" applyFont="1" applyFill="1" applyBorder="1" applyAlignment="1">
      <alignment horizontal="center" vertical="center"/>
    </xf>
    <xf numFmtId="166" fontId="10" fillId="3" borderId="61" xfId="0" applyNumberFormat="1" applyFont="1" applyFill="1" applyBorder="1" applyAlignment="1">
      <alignment horizontal="center" vertical="center"/>
    </xf>
    <xf numFmtId="166" fontId="11" fillId="0" borderId="61" xfId="0" applyNumberFormat="1" applyFont="1" applyFill="1" applyBorder="1" applyAlignment="1">
      <alignment horizontal="center" vertical="center"/>
    </xf>
    <xf numFmtId="166" fontId="11" fillId="0" borderId="108" xfId="0" applyNumberFormat="1" applyFont="1" applyFill="1" applyBorder="1" applyAlignment="1">
      <alignment horizontal="center" vertical="center"/>
    </xf>
    <xf numFmtId="166" fontId="10" fillId="0" borderId="61" xfId="0" applyNumberFormat="1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166" fontId="11" fillId="0" borderId="110" xfId="0" applyNumberFormat="1" applyFont="1" applyFill="1" applyBorder="1" applyAlignment="1">
      <alignment horizontal="center" vertical="center"/>
    </xf>
    <xf numFmtId="166" fontId="11" fillId="0" borderId="111" xfId="0" applyNumberFormat="1" applyFont="1" applyFill="1" applyBorder="1" applyAlignment="1">
      <alignment horizontal="center" vertical="center"/>
    </xf>
    <xf numFmtId="166" fontId="10" fillId="3" borderId="98" xfId="0" applyNumberFormat="1" applyFont="1" applyFill="1" applyBorder="1" applyAlignment="1">
      <alignment horizontal="center" vertical="center"/>
    </xf>
    <xf numFmtId="166" fontId="10" fillId="3" borderId="109" xfId="0" applyNumberFormat="1" applyFont="1" applyFill="1" applyBorder="1" applyAlignment="1">
      <alignment horizontal="center" vertical="center"/>
    </xf>
    <xf numFmtId="166" fontId="11" fillId="0" borderId="109" xfId="0" applyNumberFormat="1" applyFont="1" applyFill="1" applyBorder="1" applyAlignment="1">
      <alignment horizontal="center" vertical="center"/>
    </xf>
    <xf numFmtId="166" fontId="11" fillId="0" borderId="112" xfId="0" applyNumberFormat="1" applyFont="1" applyFill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1" fontId="11" fillId="3" borderId="105" xfId="1" applyNumberFormat="1" applyFont="1" applyFill="1" applyBorder="1" applyAlignment="1">
      <alignment horizontal="center" vertical="center"/>
    </xf>
    <xf numFmtId="166" fontId="11" fillId="3" borderId="98" xfId="1" applyNumberFormat="1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166" fontId="11" fillId="0" borderId="114" xfId="0" applyNumberFormat="1" applyFont="1" applyFill="1" applyBorder="1" applyAlignment="1">
      <alignment horizontal="center" vertical="center"/>
    </xf>
    <xf numFmtId="166" fontId="11" fillId="0" borderId="115" xfId="0" applyNumberFormat="1" applyFont="1" applyFill="1" applyBorder="1" applyAlignment="1">
      <alignment horizontal="center" vertical="center"/>
    </xf>
    <xf numFmtId="166" fontId="10" fillId="3" borderId="103" xfId="0" applyNumberFormat="1" applyFont="1" applyFill="1" applyBorder="1" applyAlignment="1">
      <alignment horizontal="center" vertical="center"/>
    </xf>
    <xf numFmtId="166" fontId="10" fillId="3" borderId="113" xfId="0" applyNumberFormat="1" applyFont="1" applyFill="1" applyBorder="1" applyAlignment="1">
      <alignment horizontal="center" vertical="center"/>
    </xf>
    <xf numFmtId="166" fontId="11" fillId="0" borderId="113" xfId="0" applyNumberFormat="1" applyFont="1" applyFill="1" applyBorder="1" applyAlignment="1">
      <alignment horizontal="center" vertical="center"/>
    </xf>
    <xf numFmtId="166" fontId="11" fillId="0" borderId="116" xfId="0" applyNumberFormat="1" applyFont="1" applyFill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1" fontId="10" fillId="3" borderId="104" xfId="1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53" xfId="0" applyFont="1" applyFill="1" applyBorder="1" applyAlignment="1">
      <alignment horizontal="center" vertical="center"/>
    </xf>
    <xf numFmtId="0" fontId="17" fillId="8" borderId="50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166" fontId="15" fillId="8" borderId="8" xfId="0" applyNumberFormat="1" applyFont="1" applyFill="1" applyBorder="1" applyAlignment="1">
      <alignment horizontal="center" vertical="center"/>
    </xf>
    <xf numFmtId="166" fontId="15" fillId="8" borderId="33" xfId="0" applyNumberFormat="1" applyFont="1" applyFill="1" applyBorder="1" applyAlignment="1">
      <alignment horizontal="center" vertical="center"/>
    </xf>
    <xf numFmtId="166" fontId="15" fillId="8" borderId="38" xfId="0" applyNumberFormat="1" applyFont="1" applyFill="1" applyBorder="1" applyAlignment="1">
      <alignment horizontal="center" vertical="center"/>
    </xf>
    <xf numFmtId="166" fontId="15" fillId="8" borderId="51" xfId="0" applyNumberFormat="1" applyFont="1" applyFill="1" applyBorder="1" applyAlignment="1">
      <alignment horizontal="center" vertical="center"/>
    </xf>
    <xf numFmtId="1" fontId="15" fillId="8" borderId="8" xfId="0" applyNumberFormat="1" applyFont="1" applyFill="1" applyBorder="1" applyAlignment="1">
      <alignment horizontal="center" vertical="center"/>
    </xf>
    <xf numFmtId="1" fontId="15" fillId="8" borderId="33" xfId="0" applyNumberFormat="1" applyFont="1" applyFill="1" applyBorder="1" applyAlignment="1">
      <alignment horizontal="center" vertical="center"/>
    </xf>
    <xf numFmtId="1" fontId="15" fillId="8" borderId="38" xfId="0" applyNumberFormat="1" applyFont="1" applyFill="1" applyBorder="1" applyAlignment="1">
      <alignment horizontal="center" vertical="center"/>
    </xf>
    <xf numFmtId="1" fontId="15" fillId="8" borderId="51" xfId="0" applyNumberFormat="1" applyFont="1" applyFill="1" applyBorder="1" applyAlignment="1">
      <alignment horizontal="center" vertical="center"/>
    </xf>
    <xf numFmtId="166" fontId="10" fillId="7" borderId="57" xfId="0" applyNumberFormat="1" applyFont="1" applyFill="1" applyBorder="1" applyAlignment="1">
      <alignment horizontal="center" vertical="center"/>
    </xf>
    <xf numFmtId="166" fontId="10" fillId="7" borderId="61" xfId="0" applyNumberFormat="1" applyFont="1" applyFill="1" applyBorder="1" applyAlignment="1">
      <alignment horizontal="center" vertical="center"/>
    </xf>
    <xf numFmtId="166" fontId="11" fillId="7" borderId="102" xfId="0" applyNumberFormat="1" applyFont="1" applyFill="1" applyBorder="1" applyAlignment="1">
      <alignment horizontal="center" vertical="center"/>
    </xf>
    <xf numFmtId="166" fontId="10" fillId="7" borderId="113" xfId="0" applyNumberFormat="1" applyFont="1" applyFill="1" applyBorder="1" applyAlignment="1">
      <alignment horizontal="center" vertical="center"/>
    </xf>
    <xf numFmtId="166" fontId="10" fillId="7" borderId="102" xfId="0" applyNumberFormat="1" applyFont="1" applyFill="1" applyBorder="1" applyAlignment="1">
      <alignment horizontal="center" vertical="center"/>
    </xf>
    <xf numFmtId="166" fontId="11" fillId="7" borderId="101" xfId="0" applyNumberFormat="1" applyFont="1" applyFill="1" applyBorder="1" applyAlignment="1">
      <alignment horizontal="center" vertical="center"/>
    </xf>
    <xf numFmtId="166" fontId="10" fillId="7" borderId="97" xfId="0" applyNumberFormat="1" applyFont="1" applyFill="1" applyBorder="1" applyAlignment="1">
      <alignment horizontal="center" vertical="center"/>
    </xf>
    <xf numFmtId="166" fontId="11" fillId="7" borderId="95" xfId="0" applyNumberFormat="1" applyFont="1" applyFill="1" applyBorder="1" applyAlignment="1">
      <alignment horizontal="center" vertical="center"/>
    </xf>
    <xf numFmtId="166" fontId="10" fillId="7" borderId="108" xfId="0" applyNumberFormat="1" applyFont="1" applyFill="1" applyBorder="1" applyAlignment="1">
      <alignment horizontal="center" vertical="center"/>
    </xf>
    <xf numFmtId="1" fontId="10" fillId="7" borderId="61" xfId="1" applyNumberFormat="1" applyFont="1" applyFill="1" applyBorder="1" applyAlignment="1">
      <alignment horizontal="center" vertical="center"/>
    </xf>
    <xf numFmtId="166" fontId="10" fillId="7" borderId="116" xfId="0" applyNumberFormat="1" applyFont="1" applyFill="1" applyBorder="1" applyAlignment="1">
      <alignment horizontal="center" vertical="center"/>
    </xf>
    <xf numFmtId="1" fontId="10" fillId="7" borderId="113" xfId="1" applyNumberFormat="1" applyFont="1" applyFill="1" applyBorder="1" applyAlignment="1">
      <alignment horizontal="center" vertical="center"/>
    </xf>
    <xf numFmtId="166" fontId="10" fillId="7" borderId="109" xfId="0" applyNumberFormat="1" applyFont="1" applyFill="1" applyBorder="1" applyAlignment="1">
      <alignment horizontal="center" vertical="center"/>
    </xf>
    <xf numFmtId="1" fontId="10" fillId="7" borderId="109" xfId="1" applyNumberFormat="1" applyFont="1" applyFill="1" applyBorder="1" applyAlignment="1">
      <alignment horizontal="center" vertical="center"/>
    </xf>
    <xf numFmtId="0" fontId="11" fillId="7" borderId="104" xfId="1" applyFont="1" applyFill="1" applyBorder="1" applyAlignment="1">
      <alignment horizontal="center" vertical="center"/>
    </xf>
    <xf numFmtId="1" fontId="11" fillId="7" borderId="105" xfId="1" applyNumberFormat="1" applyFont="1" applyFill="1" applyBorder="1" applyAlignment="1">
      <alignment horizontal="center" vertical="center"/>
    </xf>
    <xf numFmtId="166" fontId="11" fillId="7" borderId="57" xfId="0" applyNumberFormat="1" applyFont="1" applyFill="1" applyBorder="1" applyAlignment="1">
      <alignment horizontal="center" vertical="center"/>
    </xf>
    <xf numFmtId="166" fontId="10" fillId="7" borderId="95" xfId="0" quotePrefix="1" applyNumberFormat="1" applyFont="1" applyFill="1" applyBorder="1" applyAlignment="1">
      <alignment horizontal="center" vertical="center"/>
    </xf>
    <xf numFmtId="166" fontId="10" fillId="7" borderId="118" xfId="0" applyNumberFormat="1" applyFont="1" applyFill="1" applyBorder="1" applyAlignment="1">
      <alignment horizontal="center" vertical="center"/>
    </xf>
    <xf numFmtId="166" fontId="10" fillId="7" borderId="117" xfId="0" applyNumberFormat="1" applyFont="1" applyFill="1" applyBorder="1" applyAlignment="1">
      <alignment horizontal="center" vertical="center"/>
    </xf>
    <xf numFmtId="1" fontId="10" fillId="7" borderId="64" xfId="1" applyNumberFormat="1" applyFont="1" applyFill="1" applyBorder="1" applyAlignment="1">
      <alignment horizontal="center" vertical="center"/>
    </xf>
    <xf numFmtId="166" fontId="10" fillId="7" borderId="109" xfId="0" quotePrefix="1" applyNumberFormat="1" applyFont="1" applyFill="1" applyBorder="1" applyAlignment="1">
      <alignment horizontal="center" vertical="center"/>
    </xf>
    <xf numFmtId="166" fontId="11" fillId="7" borderId="105" xfId="1" applyNumberFormat="1" applyFont="1" applyFill="1" applyBorder="1" applyAlignment="1">
      <alignment horizontal="center" vertical="center"/>
    </xf>
    <xf numFmtId="1" fontId="10" fillId="7" borderId="105" xfId="1" quotePrefix="1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66" fontId="10" fillId="0" borderId="58" xfId="0" applyNumberFormat="1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166" fontId="10" fillId="0" borderId="111" xfId="0" applyNumberFormat="1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66" fontId="10" fillId="0" borderId="115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/>
    </xf>
    <xf numFmtId="2" fontId="6" fillId="3" borderId="34" xfId="0" applyNumberFormat="1" applyFont="1" applyFill="1" applyBorder="1" applyAlignment="1">
      <alignment horizontal="right"/>
    </xf>
    <xf numFmtId="2" fontId="6" fillId="3" borderId="28" xfId="0" applyNumberFormat="1" applyFont="1" applyFill="1" applyBorder="1" applyAlignment="1">
      <alignment horizontal="right"/>
    </xf>
    <xf numFmtId="2" fontId="6" fillId="3" borderId="16" xfId="0" applyNumberFormat="1" applyFont="1" applyFill="1" applyBorder="1" applyAlignment="1">
      <alignment horizontal="right"/>
    </xf>
    <xf numFmtId="2" fontId="6" fillId="3" borderId="39" xfId="0" applyNumberFormat="1" applyFont="1" applyFill="1" applyBorder="1" applyAlignment="1">
      <alignment horizontal="right"/>
    </xf>
    <xf numFmtId="2" fontId="6" fillId="3" borderId="30" xfId="0" applyNumberFormat="1" applyFont="1" applyFill="1" applyBorder="1" applyAlignment="1">
      <alignment horizontal="right"/>
    </xf>
    <xf numFmtId="2" fontId="6" fillId="3" borderId="32" xfId="0" applyNumberFormat="1" applyFont="1" applyFill="1" applyBorder="1" applyAlignment="1">
      <alignment horizontal="right"/>
    </xf>
    <xf numFmtId="0" fontId="6" fillId="3" borderId="40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vertical="center"/>
    </xf>
    <xf numFmtId="0" fontId="6" fillId="3" borderId="35" xfId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2" fontId="6" fillId="3" borderId="9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166" fontId="10" fillId="9" borderId="94" xfId="0" applyNumberFormat="1" applyFont="1" applyFill="1" applyBorder="1" applyAlignment="1">
      <alignment horizontal="center" vertical="center"/>
    </xf>
    <xf numFmtId="166" fontId="11" fillId="9" borderId="106" xfId="0" applyNumberFormat="1" applyFont="1" applyFill="1" applyBorder="1" applyAlignment="1">
      <alignment horizontal="center" vertical="center"/>
    </xf>
    <xf numFmtId="166" fontId="10" fillId="9" borderId="101" xfId="1" applyNumberFormat="1" applyFont="1" applyFill="1" applyBorder="1" applyAlignment="1">
      <alignment horizontal="center" vertical="center"/>
    </xf>
    <xf numFmtId="166" fontId="10" fillId="9" borderId="112" xfId="0" applyNumberFormat="1" applyFont="1" applyFill="1" applyBorder="1" applyAlignment="1">
      <alignment horizontal="center" vertical="center"/>
    </xf>
    <xf numFmtId="166" fontId="10" fillId="9" borderId="103" xfId="0" applyNumberFormat="1" applyFont="1" applyFill="1" applyBorder="1" applyAlignment="1">
      <alignment horizontal="center" vertical="center"/>
    </xf>
    <xf numFmtId="166" fontId="10" fillId="9" borderId="112" xfId="0" quotePrefix="1" applyNumberFormat="1" applyFont="1" applyFill="1" applyBorder="1" applyAlignment="1">
      <alignment horizontal="center" vertical="center"/>
    </xf>
    <xf numFmtId="166" fontId="10" fillId="9" borderId="100" xfId="0" applyNumberFormat="1" applyFont="1" applyFill="1" applyBorder="1" applyAlignment="1">
      <alignment horizontal="center" vertical="center"/>
    </xf>
    <xf numFmtId="166" fontId="10" fillId="9" borderId="101" xfId="0" applyNumberFormat="1" applyFont="1" applyFill="1" applyBorder="1" applyAlignment="1">
      <alignment horizontal="center" vertical="center"/>
    </xf>
    <xf numFmtId="166" fontId="10" fillId="9" borderId="98" xfId="0" applyNumberFormat="1" applyFont="1" applyFill="1" applyBorder="1" applyAlignment="1">
      <alignment horizontal="center" vertical="center"/>
    </xf>
    <xf numFmtId="166" fontId="10" fillId="9" borderId="62" xfId="0" applyNumberFormat="1" applyFont="1" applyFill="1" applyBorder="1" applyAlignment="1">
      <alignment horizontal="center" vertical="center"/>
    </xf>
    <xf numFmtId="166" fontId="10" fillId="9" borderId="99" xfId="0" applyNumberFormat="1" applyFont="1" applyFill="1" applyBorder="1" applyAlignment="1">
      <alignment horizontal="center" vertical="center"/>
    </xf>
    <xf numFmtId="166" fontId="10" fillId="9" borderId="93" xfId="0" applyNumberFormat="1" applyFont="1" applyFill="1" applyBorder="1" applyAlignment="1">
      <alignment horizontal="center" vertical="center"/>
    </xf>
    <xf numFmtId="166" fontId="10" fillId="9" borderId="97" xfId="0" applyNumberFormat="1" applyFont="1" applyFill="1" applyBorder="1" applyAlignment="1">
      <alignment horizontal="center" vertical="center"/>
    </xf>
    <xf numFmtId="166" fontId="11" fillId="9" borderId="97" xfId="0" applyNumberFormat="1" applyFont="1" applyFill="1" applyBorder="1" applyAlignment="1">
      <alignment horizontal="center" vertical="center"/>
    </xf>
    <xf numFmtId="166" fontId="10" fillId="9" borderId="109" xfId="0" applyNumberFormat="1" applyFont="1" applyFill="1" applyBorder="1" applyAlignment="1">
      <alignment horizontal="center" vertical="center"/>
    </xf>
    <xf numFmtId="166" fontId="10" fillId="9" borderId="109" xfId="0" quotePrefix="1" applyNumberFormat="1" applyFont="1" applyFill="1" applyBorder="1" applyAlignment="1">
      <alignment horizontal="center" vertical="center"/>
    </xf>
    <xf numFmtId="166" fontId="10" fillId="9" borderId="60" xfId="1" applyNumberFormat="1" applyFont="1" applyFill="1" applyBorder="1" applyAlignment="1">
      <alignment horizontal="center" vertical="center"/>
    </xf>
    <xf numFmtId="166" fontId="10" fillId="9" borderId="95" xfId="1" applyNumberFormat="1" applyFont="1" applyFill="1" applyBorder="1" applyAlignment="1">
      <alignment horizontal="center" vertical="center"/>
    </xf>
    <xf numFmtId="166" fontId="10" fillId="9" borderId="103" xfId="1" applyNumberFormat="1" applyFont="1" applyFill="1" applyBorder="1" applyAlignment="1">
      <alignment horizontal="center" vertical="center"/>
    </xf>
    <xf numFmtId="166" fontId="10" fillId="9" borderId="104" xfId="1" applyNumberFormat="1" applyFont="1" applyFill="1" applyBorder="1" applyAlignment="1">
      <alignment horizontal="center" vertical="center"/>
    </xf>
    <xf numFmtId="166" fontId="11" fillId="9" borderId="105" xfId="0" applyNumberFormat="1" applyFont="1" applyFill="1" applyBorder="1" applyAlignment="1">
      <alignment horizontal="center" vertical="center"/>
    </xf>
    <xf numFmtId="165" fontId="4" fillId="10" borderId="43" xfId="0" applyNumberFormat="1" applyFont="1" applyFill="1" applyBorder="1" applyAlignment="1">
      <alignment horizontal="right" vertical="center"/>
    </xf>
    <xf numFmtId="1" fontId="4" fillId="10" borderId="70" xfId="0" applyNumberFormat="1" applyFont="1" applyFill="1" applyBorder="1" applyAlignment="1">
      <alignment horizontal="center" vertical="center"/>
    </xf>
    <xf numFmtId="165" fontId="4" fillId="7" borderId="43" xfId="0" applyNumberFormat="1" applyFont="1" applyFill="1" applyBorder="1" applyAlignment="1">
      <alignment horizontal="right" vertical="center"/>
    </xf>
    <xf numFmtId="1" fontId="4" fillId="7" borderId="70" xfId="0" applyNumberFormat="1" applyFont="1" applyFill="1" applyBorder="1" applyAlignment="1">
      <alignment horizontal="center" vertical="center"/>
    </xf>
    <xf numFmtId="165" fontId="4" fillId="11" borderId="43" xfId="0" applyNumberFormat="1" applyFont="1" applyFill="1" applyBorder="1" applyAlignment="1">
      <alignment horizontal="right" vertical="center"/>
    </xf>
    <xf numFmtId="1" fontId="4" fillId="11" borderId="70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18" fillId="2" borderId="18" xfId="0" applyFont="1" applyFill="1" applyBorder="1"/>
    <xf numFmtId="0" fontId="18" fillId="2" borderId="13" xfId="0" applyFont="1" applyFill="1" applyBorder="1"/>
    <xf numFmtId="1" fontId="5" fillId="0" borderId="43" xfId="0" applyNumberFormat="1" applyFont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6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164" fontId="13" fillId="0" borderId="69" xfId="0" applyNumberFormat="1" applyFont="1" applyBorder="1" applyAlignment="1">
      <alignment horizontal="center" vertical="center"/>
    </xf>
    <xf numFmtId="164" fontId="13" fillId="0" borderId="7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80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82" xfId="0" applyNumberFormat="1" applyFont="1" applyBorder="1" applyAlignment="1">
      <alignment horizontal="center" vertical="center"/>
    </xf>
    <xf numFmtId="2" fontId="4" fillId="2" borderId="80" xfId="0" applyNumberFormat="1" applyFont="1" applyFill="1" applyBorder="1" applyAlignment="1">
      <alignment horizontal="center" vertical="center"/>
    </xf>
    <xf numFmtId="2" fontId="4" fillId="2" borderId="81" xfId="0" applyNumberFormat="1" applyFont="1" applyFill="1" applyBorder="1" applyAlignment="1">
      <alignment horizontal="center" vertical="center"/>
    </xf>
    <xf numFmtId="2" fontId="4" fillId="2" borderId="87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2" borderId="80" xfId="0" applyNumberFormat="1" applyFont="1" applyFill="1" applyBorder="1" applyAlignment="1">
      <alignment horizontal="center" vertical="center"/>
    </xf>
    <xf numFmtId="0" fontId="20" fillId="2" borderId="81" xfId="0" applyFont="1" applyFill="1" applyBorder="1"/>
    <xf numFmtId="0" fontId="20" fillId="2" borderId="87" xfId="0" applyFont="1" applyFill="1" applyBorder="1"/>
    <xf numFmtId="0" fontId="4" fillId="2" borderId="81" xfId="0" applyNumberFormat="1" applyFont="1" applyFill="1" applyBorder="1" applyAlignment="1">
      <alignment horizontal="center" vertical="center"/>
    </xf>
    <xf numFmtId="0" fontId="4" fillId="2" borderId="87" xfId="0" applyNumberFormat="1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3" borderId="80" xfId="0" applyNumberFormat="1" applyFont="1" applyFill="1" applyBorder="1" applyAlignment="1">
      <alignment horizontal="center" vertical="center"/>
    </xf>
    <xf numFmtId="0" fontId="20" fillId="3" borderId="81" xfId="0" applyFont="1" applyFill="1" applyBorder="1"/>
    <xf numFmtId="0" fontId="20" fillId="3" borderId="87" xfId="0" applyFont="1" applyFill="1" applyBorder="1"/>
    <xf numFmtId="2" fontId="4" fillId="3" borderId="80" xfId="0" applyNumberFormat="1" applyFont="1" applyFill="1" applyBorder="1" applyAlignment="1">
      <alignment horizontal="center" vertical="center"/>
    </xf>
    <xf numFmtId="2" fontId="4" fillId="3" borderId="81" xfId="0" applyNumberFormat="1" applyFont="1" applyFill="1" applyBorder="1" applyAlignment="1">
      <alignment horizontal="center" vertical="center"/>
    </xf>
    <xf numFmtId="2" fontId="4" fillId="3" borderId="87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3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</cellXfs>
  <cellStyles count="2">
    <cellStyle name="Normální" xfId="0" builtinId="0"/>
    <cellStyle name="normální 2" xfId="1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topLeftCell="A15" zoomScale="72" zoomScaleNormal="72" workbookViewId="0">
      <selection activeCell="AA50" sqref="AA50"/>
    </sheetView>
  </sheetViews>
  <sheetFormatPr defaultRowHeight="14.4" x14ac:dyDescent="0.3"/>
  <cols>
    <col min="1" max="1" width="6" style="35" customWidth="1"/>
    <col min="2" max="2" width="14.6640625" customWidth="1"/>
    <col min="3" max="3" width="5.44140625" customWidth="1"/>
    <col min="4" max="7" width="4.6640625" style="31" customWidth="1"/>
    <col min="8" max="10" width="5.109375" style="31" customWidth="1"/>
    <col min="11" max="11" width="4.33203125" style="31" customWidth="1"/>
    <col min="12" max="19" width="3.88671875" style="31" customWidth="1"/>
    <col min="20" max="20" width="5" customWidth="1"/>
    <col min="21" max="21" width="9" customWidth="1"/>
    <col min="22" max="22" width="9.109375" customWidth="1"/>
    <col min="23" max="23" width="11.6640625" customWidth="1"/>
    <col min="24" max="24" width="13.6640625" hidden="1" customWidth="1"/>
    <col min="25" max="25" width="3.88671875" customWidth="1"/>
  </cols>
  <sheetData>
    <row r="1" spans="1:29" ht="21" x14ac:dyDescent="0.3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3"/>
      <c r="Y1" s="229"/>
    </row>
    <row r="2" spans="1:29" ht="21" hidden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/>
    </row>
    <row r="3" spans="1:29" x14ac:dyDescent="0.3">
      <c r="A3" s="442" t="s">
        <v>26</v>
      </c>
      <c r="B3" s="442"/>
      <c r="C3" s="443" t="s">
        <v>25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4" t="s">
        <v>20</v>
      </c>
      <c r="T3" s="444"/>
      <c r="U3" s="444"/>
      <c r="V3" s="444"/>
      <c r="W3" s="444"/>
      <c r="X3" s="3"/>
      <c r="Y3" s="233"/>
    </row>
    <row r="4" spans="1:29" ht="16.5" customHeight="1" thickBot="1" x14ac:dyDescent="0.35">
      <c r="A4" s="230"/>
      <c r="B4" s="228"/>
      <c r="C4" s="228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28"/>
      <c r="U4" s="228"/>
      <c r="V4" s="228"/>
      <c r="W4" s="232"/>
      <c r="X4" s="228"/>
      <c r="Y4" s="229"/>
      <c r="Z4" s="491"/>
    </row>
    <row r="5" spans="1:29" ht="15.6" thickTop="1" thickBot="1" x14ac:dyDescent="0.35">
      <c r="A5" s="42" t="s">
        <v>1</v>
      </c>
      <c r="B5" s="43" t="s">
        <v>2</v>
      </c>
      <c r="C5" s="44" t="s">
        <v>3</v>
      </c>
      <c r="D5" s="445" t="s">
        <v>4</v>
      </c>
      <c r="E5" s="445"/>
      <c r="F5" s="445"/>
      <c r="G5" s="445"/>
      <c r="H5" s="445" t="s">
        <v>5</v>
      </c>
      <c r="I5" s="445"/>
      <c r="J5" s="445"/>
      <c r="K5" s="445"/>
      <c r="L5" s="45" t="s">
        <v>6</v>
      </c>
      <c r="M5" s="45"/>
      <c r="N5" s="45"/>
      <c r="O5" s="45"/>
      <c r="P5" s="45" t="s">
        <v>7</v>
      </c>
      <c r="Q5" s="45"/>
      <c r="R5" s="45"/>
      <c r="S5" s="45"/>
      <c r="T5" s="44" t="s">
        <v>8</v>
      </c>
      <c r="U5" s="44" t="s">
        <v>9</v>
      </c>
      <c r="V5" s="114" t="s">
        <v>10</v>
      </c>
      <c r="W5" s="446"/>
      <c r="X5" s="128"/>
      <c r="Y5" s="458" t="s">
        <v>18</v>
      </c>
      <c r="AC5" s="292"/>
    </row>
    <row r="6" spans="1:29" ht="15" thickBot="1" x14ac:dyDescent="0.35">
      <c r="A6" s="46" t="s">
        <v>11</v>
      </c>
      <c r="B6" s="47"/>
      <c r="C6" s="48" t="s">
        <v>12</v>
      </c>
      <c r="D6" s="49"/>
      <c r="E6" s="49"/>
      <c r="F6" s="49"/>
      <c r="G6" s="49"/>
      <c r="H6" s="49"/>
      <c r="I6" s="49"/>
      <c r="J6" s="49"/>
      <c r="K6" s="49"/>
      <c r="L6" s="50" t="s">
        <v>13</v>
      </c>
      <c r="M6" s="51" t="s">
        <v>14</v>
      </c>
      <c r="N6" s="52" t="s">
        <v>15</v>
      </c>
      <c r="O6" s="51" t="s">
        <v>16</v>
      </c>
      <c r="P6" s="52" t="s">
        <v>13</v>
      </c>
      <c r="Q6" s="51" t="s">
        <v>14</v>
      </c>
      <c r="R6" s="52" t="s">
        <v>15</v>
      </c>
      <c r="S6" s="51" t="s">
        <v>16</v>
      </c>
      <c r="T6" s="47"/>
      <c r="U6" s="47"/>
      <c r="V6" s="115" t="s">
        <v>17</v>
      </c>
      <c r="W6" s="447"/>
      <c r="X6" s="129"/>
      <c r="Y6" s="459"/>
      <c r="Z6" s="35"/>
    </row>
    <row r="7" spans="1:29" ht="16.5" customHeight="1" thickBot="1" x14ac:dyDescent="0.35">
      <c r="A7" s="448" t="s">
        <v>33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50"/>
      <c r="W7" s="130">
        <f>SUM(V8:V11)-MIN(V8:V11)</f>
        <v>649.37080000000003</v>
      </c>
      <c r="X7" s="131">
        <f>RANK(W7,W7:W27,0)</f>
        <v>5</v>
      </c>
      <c r="Y7" s="132" t="s">
        <v>65</v>
      </c>
    </row>
    <row r="8" spans="1:29" ht="16.5" customHeight="1" thickBot="1" x14ac:dyDescent="0.35">
      <c r="A8" s="38">
        <v>46.2</v>
      </c>
      <c r="B8" s="14" t="s">
        <v>37</v>
      </c>
      <c r="C8" s="15">
        <v>2008</v>
      </c>
      <c r="D8" s="244">
        <v>570</v>
      </c>
      <c r="E8" s="260">
        <v>560</v>
      </c>
      <c r="F8" s="252">
        <v>560</v>
      </c>
      <c r="G8" s="299">
        <f>IF(MAX(D8:F8)&lt;0,0,MAX(D8:F8))/10</f>
        <v>57</v>
      </c>
      <c r="H8" s="244">
        <v>530</v>
      </c>
      <c r="I8" s="260">
        <v>540</v>
      </c>
      <c r="J8" s="252">
        <v>570</v>
      </c>
      <c r="K8" s="299">
        <f>IF(MAX(H8:J8)&lt;0,0,MAX(H8:J8))/10</f>
        <v>57</v>
      </c>
      <c r="L8" s="277">
        <v>25</v>
      </c>
      <c r="M8" s="423">
        <v>-27</v>
      </c>
      <c r="N8" s="424">
        <v>-27</v>
      </c>
      <c r="O8" s="310">
        <f>IF(MAX(L8:N8)&lt;0,0,MAX(L8:N8))</f>
        <v>25</v>
      </c>
      <c r="P8" s="277">
        <v>27</v>
      </c>
      <c r="Q8" s="320">
        <v>30</v>
      </c>
      <c r="R8" s="322">
        <v>33</v>
      </c>
      <c r="S8" s="319">
        <f>IF(MAX(P8:R8)&lt;0,0,MAX(P8:R8))</f>
        <v>33</v>
      </c>
      <c r="T8" s="17">
        <f>SUM(O8,S8)</f>
        <v>58</v>
      </c>
      <c r="U8" s="18">
        <f t="shared" ref="U8:U10" si="0">IF(ISNUMBER(A8), (IF(175.508&lt; A8,T8, TRUNC(10^(0.75194503*((LOG((A8/175.508)/LOG(10))*(LOG((A8/175.508)/LOG(10)))))),4)*T8)), 0)</f>
        <v>103.76779999999999</v>
      </c>
      <c r="V8" s="116">
        <f t="shared" ref="V8:V11" si="1">IF(ISNUMBER(A8), (IF(175.508&lt; A8,T8, TRUNC(10^(0.75194503*((LOG((A8/175.508)/LOG(10))*(LOG((A8/175.508)/LOG(10)))))),4)*T8)), 0)+G8+K8</f>
        <v>217.76779999999999</v>
      </c>
      <c r="W8" s="451"/>
      <c r="X8" s="133"/>
      <c r="Y8" s="460"/>
    </row>
    <row r="9" spans="1:29" ht="16.5" customHeight="1" thickBot="1" x14ac:dyDescent="0.35">
      <c r="A9" s="39">
        <v>48.8</v>
      </c>
      <c r="B9" s="4" t="s">
        <v>49</v>
      </c>
      <c r="C9" s="19">
        <v>2007</v>
      </c>
      <c r="D9" s="248">
        <v>630</v>
      </c>
      <c r="E9" s="263">
        <v>530</v>
      </c>
      <c r="F9" s="256">
        <v>620</v>
      </c>
      <c r="G9" s="303">
        <f>IF(MAX(D9:F9)&lt;0,0,MAX(D9:F9))/10</f>
        <v>63</v>
      </c>
      <c r="H9" s="248">
        <v>700</v>
      </c>
      <c r="I9" s="263">
        <v>740</v>
      </c>
      <c r="J9" s="256">
        <v>0</v>
      </c>
      <c r="K9" s="303">
        <f>IF(MAX(H9:J9)&lt;0,0,MAX(H9:J9))/10</f>
        <v>74</v>
      </c>
      <c r="L9" s="365">
        <v>29</v>
      </c>
      <c r="M9" s="369">
        <v>32</v>
      </c>
      <c r="N9" s="371">
        <v>35</v>
      </c>
      <c r="O9" s="357">
        <f>IF(MAX(L9:N9)&lt;0,0,MAX(L9:N9))</f>
        <v>35</v>
      </c>
      <c r="P9" s="365">
        <v>34</v>
      </c>
      <c r="Q9" s="369">
        <v>37</v>
      </c>
      <c r="R9" s="371">
        <v>40</v>
      </c>
      <c r="S9" s="361">
        <f>IF(MAX(P9:R9)&lt;0,0,MAX(P9:R9))</f>
        <v>40</v>
      </c>
      <c r="T9" s="20">
        <f>SUM(O9,S9)</f>
        <v>75</v>
      </c>
      <c r="U9" s="21">
        <f t="shared" si="0"/>
        <v>128.05500000000001</v>
      </c>
      <c r="V9" s="117">
        <f t="shared" si="1"/>
        <v>265.05500000000001</v>
      </c>
      <c r="W9" s="440"/>
      <c r="X9" s="133"/>
      <c r="Y9" s="460"/>
    </row>
    <row r="10" spans="1:29" ht="16.5" customHeight="1" thickBot="1" x14ac:dyDescent="0.35">
      <c r="A10" s="39">
        <v>46.6</v>
      </c>
      <c r="B10" s="4" t="s">
        <v>50</v>
      </c>
      <c r="C10" s="19">
        <v>2007</v>
      </c>
      <c r="D10" s="248">
        <v>600</v>
      </c>
      <c r="E10" s="263">
        <v>600</v>
      </c>
      <c r="F10" s="256">
        <v>590</v>
      </c>
      <c r="G10" s="303">
        <f>IF(MAX(D10:F10)&lt;0,0,MAX(D10:F10))/10</f>
        <v>60</v>
      </c>
      <c r="H10" s="248">
        <v>580</v>
      </c>
      <c r="I10" s="263">
        <v>770</v>
      </c>
      <c r="J10" s="256">
        <v>780</v>
      </c>
      <c r="K10" s="303">
        <v>0</v>
      </c>
      <c r="L10" s="365">
        <v>25</v>
      </c>
      <c r="M10" s="367">
        <v>27</v>
      </c>
      <c r="N10" s="425">
        <v>-29</v>
      </c>
      <c r="O10" s="357">
        <f>IF(MAX(L10:N10)&lt;0,0,MAX(L10:N10))</f>
        <v>27</v>
      </c>
      <c r="P10" s="381">
        <v>29</v>
      </c>
      <c r="Q10" s="367">
        <v>33</v>
      </c>
      <c r="R10" s="426">
        <v>-36</v>
      </c>
      <c r="S10" s="361">
        <f>IF(MAX(P10:R10)&lt;0,0,MAX(P10:R10))</f>
        <v>33</v>
      </c>
      <c r="T10" s="20">
        <f>SUM(O10,S10)</f>
        <v>60</v>
      </c>
      <c r="U10" s="21">
        <f t="shared" si="0"/>
        <v>106.548</v>
      </c>
      <c r="V10" s="117">
        <f t="shared" si="1"/>
        <v>166.548</v>
      </c>
      <c r="W10" s="440"/>
      <c r="X10" s="133"/>
      <c r="Y10" s="460"/>
    </row>
    <row r="11" spans="1:29" ht="16.5" customHeight="1" thickBot="1" x14ac:dyDescent="0.35">
      <c r="A11" s="40">
        <v>30</v>
      </c>
      <c r="B11" s="23"/>
      <c r="C11" s="24"/>
      <c r="D11" s="389"/>
      <c r="E11" s="393"/>
      <c r="F11" s="391"/>
      <c r="G11" s="34">
        <f>IF(MAX(D11:F11)&lt;0,0,MAX(D11:F11))/10</f>
        <v>0</v>
      </c>
      <c r="H11" s="389"/>
      <c r="I11" s="393"/>
      <c r="J11" s="391"/>
      <c r="K11" s="34">
        <f>IF(MAX(H11:J11)&lt;0,0,MAX(H11:J11))/10</f>
        <v>0</v>
      </c>
      <c r="L11" s="390">
        <v>0</v>
      </c>
      <c r="M11" s="394"/>
      <c r="N11" s="392"/>
      <c r="O11" s="28">
        <f>IF(MAX(L11:N11)&lt;0,0,MAX(L11:N11))</f>
        <v>0</v>
      </c>
      <c r="P11" s="390">
        <v>0</v>
      </c>
      <c r="Q11" s="394"/>
      <c r="R11" s="392"/>
      <c r="S11" s="29">
        <f>IF(MAX(P11:R11)&lt;0,0,MAX(P11:R11))</f>
        <v>0</v>
      </c>
      <c r="T11" s="25">
        <f>SUM(O11,S11)</f>
        <v>0</v>
      </c>
      <c r="U11" s="26">
        <f>IF(ISNUMBER(A11), (IF(175.508&lt; A11,T11, TRUNC(10^(0.75194503*((LOG((A11/175.508)/LOG(10))*(LOG((A11/175.508)/LOG(10)))))),4)*T11)), 0)</f>
        <v>0</v>
      </c>
      <c r="V11" s="118">
        <f t="shared" si="1"/>
        <v>0</v>
      </c>
      <c r="W11" s="440"/>
      <c r="X11" s="129"/>
      <c r="Y11" s="460"/>
    </row>
    <row r="12" spans="1:29" ht="16.95" customHeight="1" thickBot="1" x14ac:dyDescent="0.35">
      <c r="A12" s="452" t="s">
        <v>31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4"/>
      <c r="W12" s="130">
        <f>SUM(V13:V16)-MIN(V13:V16)</f>
        <v>895.24610000000007</v>
      </c>
      <c r="X12" s="131">
        <f>RANK(W12,W7:W27,0)</f>
        <v>2</v>
      </c>
      <c r="Y12" s="132" t="s">
        <v>68</v>
      </c>
    </row>
    <row r="13" spans="1:29" ht="16.5" customHeight="1" thickBot="1" x14ac:dyDescent="0.35">
      <c r="A13" s="398">
        <v>72.400000000000006</v>
      </c>
      <c r="B13" s="411" t="s">
        <v>38</v>
      </c>
      <c r="C13" s="53">
        <v>2008</v>
      </c>
      <c r="D13" s="245">
        <v>510</v>
      </c>
      <c r="E13" s="261">
        <v>500</v>
      </c>
      <c r="F13" s="253">
        <v>480</v>
      </c>
      <c r="G13" s="300">
        <f>IF(MAX(D13:F13)&lt;0,0,MAX(D13:F13))/10</f>
        <v>51</v>
      </c>
      <c r="H13" s="245">
        <v>450</v>
      </c>
      <c r="I13" s="261">
        <v>610</v>
      </c>
      <c r="J13" s="253">
        <v>570</v>
      </c>
      <c r="K13" s="300">
        <f>IF(MAX(H13:J13)&lt;0,0,MAX(H13:J13))/10</f>
        <v>61</v>
      </c>
      <c r="L13" s="278">
        <v>37</v>
      </c>
      <c r="M13" s="293">
        <v>40</v>
      </c>
      <c r="N13" s="284">
        <v>42</v>
      </c>
      <c r="O13" s="311">
        <f>IF(MAX(L13:N13)&lt;0,0,MAX(L13:N13))</f>
        <v>42</v>
      </c>
      <c r="P13" s="278">
        <v>42</v>
      </c>
      <c r="Q13" s="293">
        <v>45</v>
      </c>
      <c r="R13" s="284">
        <v>47</v>
      </c>
      <c r="S13" s="315">
        <f>IF(MAX(P13:R13)&lt;0,0,MAX(P13:R13))</f>
        <v>47</v>
      </c>
      <c r="T13" s="58">
        <f>SUM(O13,S13)</f>
        <v>89</v>
      </c>
      <c r="U13" s="59">
        <f>IF(ISNUMBER(A13), (IF(175.508&lt; A13,T13, TRUNC(10^(0.75194503*((LOG((A13/175.508)/LOG(10))*(LOG((A13/175.508)/LOG(10)))))),4)*T13)), 0)</f>
        <v>114.97020000000001</v>
      </c>
      <c r="V13" s="119">
        <f>IF(ISNUMBER(A13), (IF(175.508&lt; A13,T13, TRUNC(10^(0.75194503*((LOG((A13/175.508)/LOG(10))*(LOG((A13/175.508)/LOG(10)))))),4)*T13)), 0)+G13+K13</f>
        <v>226.97020000000001</v>
      </c>
      <c r="W13" s="440"/>
      <c r="X13" s="129"/>
      <c r="Y13" s="460"/>
      <c r="AB13" s="8"/>
    </row>
    <row r="14" spans="1:29" ht="16.5" customHeight="1" thickBot="1" x14ac:dyDescent="0.35">
      <c r="A14" s="60">
        <v>56.4</v>
      </c>
      <c r="B14" s="61" t="s">
        <v>39</v>
      </c>
      <c r="C14" s="62">
        <v>2006</v>
      </c>
      <c r="D14" s="246">
        <v>520</v>
      </c>
      <c r="E14" s="262">
        <v>520</v>
      </c>
      <c r="F14" s="254">
        <v>530</v>
      </c>
      <c r="G14" s="301">
        <f>IF(MAX(D14:F14)&lt;0,0,MAX(D14:F14))/10</f>
        <v>53</v>
      </c>
      <c r="H14" s="246">
        <v>570</v>
      </c>
      <c r="I14" s="262">
        <v>620</v>
      </c>
      <c r="J14" s="254">
        <v>670</v>
      </c>
      <c r="K14" s="301">
        <f>IF(MAX(H14:J14)&lt;0,0,MAX(H14:J14))/10</f>
        <v>67</v>
      </c>
      <c r="L14" s="279">
        <v>31</v>
      </c>
      <c r="M14" s="420">
        <v>-34</v>
      </c>
      <c r="N14" s="285" t="s">
        <v>64</v>
      </c>
      <c r="O14" s="312">
        <f>IF(MAX(L14:N14)&lt;0,0,MAX(L14:N14))</f>
        <v>31</v>
      </c>
      <c r="P14" s="279">
        <v>42</v>
      </c>
      <c r="Q14" s="296">
        <v>45</v>
      </c>
      <c r="R14" s="287">
        <v>48</v>
      </c>
      <c r="S14" s="317">
        <f>IF(MAX(P14:R14)&lt;0,0,MAX(P14:R14))</f>
        <v>48</v>
      </c>
      <c r="T14" s="67">
        <f>SUM(O14,S14)</f>
        <v>79</v>
      </c>
      <c r="U14" s="68">
        <f t="shared" ref="U14:U16" si="2">IF(ISNUMBER(A14), (IF(175.508&lt; A14,T14, TRUNC(10^(0.75194503*((LOG((A14/175.508)/LOG(10))*(LOG((A14/175.508)/LOG(10)))))),4)*T14)), 0)</f>
        <v>120.33280000000001</v>
      </c>
      <c r="V14" s="120">
        <f t="shared" ref="V14:V16" si="3">IF(ISNUMBER(A14), (IF(175.508&lt; A14,T14, TRUNC(10^(0.75194503*((LOG((A14/175.508)/LOG(10))*(LOG((A14/175.508)/LOG(10)))))),4)*T14)), 0)+G14+K14</f>
        <v>240.33280000000002</v>
      </c>
      <c r="W14" s="440"/>
      <c r="X14" s="129"/>
      <c r="Y14" s="460"/>
    </row>
    <row r="15" spans="1:29" ht="16.5" customHeight="1" thickBot="1" x14ac:dyDescent="0.35">
      <c r="A15" s="60">
        <v>49.6</v>
      </c>
      <c r="B15" s="61" t="s">
        <v>51</v>
      </c>
      <c r="C15" s="62">
        <v>2006</v>
      </c>
      <c r="D15" s="246">
        <v>760</v>
      </c>
      <c r="E15" s="262">
        <v>740</v>
      </c>
      <c r="F15" s="254">
        <v>770</v>
      </c>
      <c r="G15" s="301">
        <f>IF(MAX(D15:F15)&lt;0,0,MAX(D15:F15))/10</f>
        <v>77</v>
      </c>
      <c r="H15" s="246">
        <v>900</v>
      </c>
      <c r="I15" s="262">
        <v>910</v>
      </c>
      <c r="J15" s="254">
        <v>950</v>
      </c>
      <c r="K15" s="301">
        <f>IF(MAX(H15:J15)&lt;0,0,MAX(H15:J15))/10</f>
        <v>95</v>
      </c>
      <c r="L15" s="279">
        <v>56</v>
      </c>
      <c r="M15" s="296">
        <v>59</v>
      </c>
      <c r="N15" s="287">
        <v>61</v>
      </c>
      <c r="O15" s="312">
        <f>IF(MAX(L15:N15)&lt;0,0,MAX(L15:N15))</f>
        <v>61</v>
      </c>
      <c r="P15" s="279">
        <v>76</v>
      </c>
      <c r="Q15" s="296">
        <v>79</v>
      </c>
      <c r="R15" s="382">
        <v>81</v>
      </c>
      <c r="S15" s="317">
        <f>IF(MAX(P15:R15)&lt;0,0,MAX(P15:R15))</f>
        <v>81</v>
      </c>
      <c r="T15" s="67">
        <f>SUM(O15,S15)</f>
        <v>142</v>
      </c>
      <c r="U15" s="68">
        <f t="shared" si="2"/>
        <v>239.19900000000001</v>
      </c>
      <c r="V15" s="120">
        <f t="shared" si="3"/>
        <v>411.19900000000001</v>
      </c>
      <c r="W15" s="440"/>
      <c r="X15" s="129"/>
      <c r="Y15" s="460"/>
    </row>
    <row r="16" spans="1:29" ht="16.5" customHeight="1" thickBot="1" x14ac:dyDescent="0.35">
      <c r="A16" s="402">
        <v>42.8</v>
      </c>
      <c r="B16" s="412" t="s">
        <v>52</v>
      </c>
      <c r="C16" s="70">
        <v>2007</v>
      </c>
      <c r="D16" s="325">
        <v>550</v>
      </c>
      <c r="E16" s="343">
        <v>550</v>
      </c>
      <c r="F16" s="333">
        <v>540</v>
      </c>
      <c r="G16" s="308">
        <f>IF(MAX(D16:F16)&lt;0,0,MAX(D16:F16))/10</f>
        <v>55</v>
      </c>
      <c r="H16" s="325">
        <v>660</v>
      </c>
      <c r="I16" s="343">
        <v>680</v>
      </c>
      <c r="J16" s="333">
        <v>600</v>
      </c>
      <c r="K16" s="308">
        <f>IF(MAX(H16:J16)&lt;0,0,MAX(H16:J16))/10</f>
        <v>68</v>
      </c>
      <c r="L16" s="366">
        <v>25</v>
      </c>
      <c r="M16" s="368">
        <v>28</v>
      </c>
      <c r="N16" s="427">
        <v>-30</v>
      </c>
      <c r="O16" s="358">
        <f>IF(MAX(L16:N16)&lt;0,0,MAX(L16:N16))</f>
        <v>28</v>
      </c>
      <c r="P16" s="366">
        <v>32</v>
      </c>
      <c r="Q16" s="368">
        <v>35</v>
      </c>
      <c r="R16" s="428">
        <v>-37</v>
      </c>
      <c r="S16" s="362">
        <f>IF(MAX(P16:R16)&lt;0,0,MAX(P16:R16))</f>
        <v>35</v>
      </c>
      <c r="T16" s="71">
        <f>SUM(O16,S16)</f>
        <v>63</v>
      </c>
      <c r="U16" s="72">
        <f t="shared" si="2"/>
        <v>120.71429999999999</v>
      </c>
      <c r="V16" s="121">
        <f t="shared" si="3"/>
        <v>243.71429999999998</v>
      </c>
      <c r="W16" s="440"/>
      <c r="X16" s="129"/>
      <c r="Y16" s="460"/>
      <c r="AB16" s="8"/>
    </row>
    <row r="17" spans="1:28" ht="18.600000000000001" customHeight="1" thickBot="1" x14ac:dyDescent="0.35">
      <c r="A17" s="452" t="s">
        <v>27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5"/>
      <c r="W17" s="436">
        <f>SUM(V18:V21)-MIN(V18:V21)</f>
        <v>961.11290000000008</v>
      </c>
      <c r="X17" s="131">
        <f>RANK(W17,W7:W27,0)</f>
        <v>1</v>
      </c>
      <c r="Y17" s="437" t="s">
        <v>70</v>
      </c>
    </row>
    <row r="18" spans="1:28" ht="16.5" customHeight="1" thickBot="1" x14ac:dyDescent="0.35">
      <c r="A18" s="73">
        <v>54.2</v>
      </c>
      <c r="B18" s="1" t="s">
        <v>40</v>
      </c>
      <c r="C18" s="74">
        <v>2006</v>
      </c>
      <c r="D18" s="247">
        <v>630</v>
      </c>
      <c r="E18" s="260">
        <v>640</v>
      </c>
      <c r="F18" s="255">
        <v>630</v>
      </c>
      <c r="G18" s="302">
        <f t="shared" ref="G18:G21" si="4">IF(MAX(D18:F18)&lt;0,0,MAX(D18:F18))/10</f>
        <v>64</v>
      </c>
      <c r="H18" s="266">
        <v>830</v>
      </c>
      <c r="I18" s="274">
        <v>730</v>
      </c>
      <c r="J18" s="270">
        <v>800</v>
      </c>
      <c r="K18" s="309">
        <f t="shared" ref="K18:K21" si="5">IF(MAX(H18:J18)&lt;0,0,MAX(H18:J18))/10</f>
        <v>83</v>
      </c>
      <c r="L18" s="280">
        <v>35</v>
      </c>
      <c r="M18" s="417">
        <v>-38</v>
      </c>
      <c r="N18" s="286">
        <v>38</v>
      </c>
      <c r="O18" s="313">
        <f>IF(MAX(L18:N18)&lt;0,0,MAX(L18:N18))</f>
        <v>38</v>
      </c>
      <c r="P18" s="280">
        <v>46</v>
      </c>
      <c r="Q18" s="295">
        <v>48</v>
      </c>
      <c r="R18" s="433">
        <v>-50</v>
      </c>
      <c r="S18" s="318">
        <f>IF(MAX(P18:R18)&lt;0,0,MAX(P18:R18))</f>
        <v>48</v>
      </c>
      <c r="T18" s="75">
        <f>SUM(O18,S18)</f>
        <v>86</v>
      </c>
      <c r="U18" s="76">
        <f>IF(ISNUMBER(A18), (IF(175.508&lt; A18,T18, TRUNC(10^(0.75194503*((LOG((A18/175.508)/LOG(10))*(LOG((A18/175.508)/LOG(10)))))),4)*T18)), 0)</f>
        <v>134.98560000000001</v>
      </c>
      <c r="V18" s="122">
        <f>IF(ISNUMBER(A18), (IF(174.393&lt; A18,T18, TRUNC(10^(0.794358141*((LOG((A18/174.393)/LOG(10))*(LOG((A18/174.393)/LOG(10)))))),4)*T18)), 0)+G18+K18</f>
        <v>284.75479999999999</v>
      </c>
      <c r="W18" s="440"/>
      <c r="X18" s="129"/>
      <c r="Y18" s="460"/>
    </row>
    <row r="19" spans="1:28" ht="16.5" customHeight="1" thickBot="1" x14ac:dyDescent="0.35">
      <c r="A19" s="397">
        <v>43.9</v>
      </c>
      <c r="B19" s="409" t="s">
        <v>63</v>
      </c>
      <c r="C19" s="74">
        <v>2007</v>
      </c>
      <c r="D19" s="248">
        <v>550</v>
      </c>
      <c r="E19" s="263">
        <v>570</v>
      </c>
      <c r="F19" s="256">
        <v>560</v>
      </c>
      <c r="G19" s="303">
        <f t="shared" si="4"/>
        <v>57</v>
      </c>
      <c r="H19" s="267">
        <v>720</v>
      </c>
      <c r="I19" s="275">
        <v>680</v>
      </c>
      <c r="J19" s="271">
        <v>720</v>
      </c>
      <c r="K19" s="308">
        <f t="shared" si="5"/>
        <v>72</v>
      </c>
      <c r="L19" s="281">
        <v>33</v>
      </c>
      <c r="M19" s="415">
        <v>-36</v>
      </c>
      <c r="N19" s="430">
        <v>-36</v>
      </c>
      <c r="O19" s="312">
        <f>IF(MAX(L19:N19)&lt;0,0,MAX(L19:N19))</f>
        <v>33</v>
      </c>
      <c r="P19" s="281">
        <v>40</v>
      </c>
      <c r="Q19" s="415">
        <v>-45</v>
      </c>
      <c r="R19" s="288" t="s">
        <v>64</v>
      </c>
      <c r="S19" s="317">
        <f>IF(MAX(P19:R19)&lt;0,0,MAX(P19:R19))</f>
        <v>40</v>
      </c>
      <c r="T19" s="67">
        <f>SUM(O19,S19)</f>
        <v>73</v>
      </c>
      <c r="U19" s="76">
        <f t="shared" ref="U19:U21" si="6">IF(ISNUMBER(A19), (IF(175.508&lt; A19,T19, TRUNC(10^(0.75194503*((LOG((A19/175.508)/LOG(10))*(LOG((A19/175.508)/LOG(10)))))),4)*T19)), 0)</f>
        <v>136.67060000000001</v>
      </c>
      <c r="V19" s="120">
        <f>IF(ISNUMBER(A19), (IF(174.393&lt; A19,T19, TRUNC(10^(0.794358141*((LOG((A19/174.393)/LOG(10))*(LOG((A19/174.393)/LOG(10)))))),4)*T19)), 0)+G19+K19</f>
        <v>269.7294</v>
      </c>
      <c r="W19" s="440"/>
      <c r="X19" s="129"/>
      <c r="Y19" s="460"/>
      <c r="AB19" s="8"/>
    </row>
    <row r="20" spans="1:28" ht="16.5" customHeight="1" thickBot="1" x14ac:dyDescent="0.35">
      <c r="A20" s="401">
        <v>40.700000000000003</v>
      </c>
      <c r="B20" s="405" t="s">
        <v>53</v>
      </c>
      <c r="C20" s="62">
        <v>2006</v>
      </c>
      <c r="D20" s="248">
        <v>610</v>
      </c>
      <c r="E20" s="263">
        <v>620</v>
      </c>
      <c r="F20" s="256">
        <v>600</v>
      </c>
      <c r="G20" s="303">
        <f t="shared" si="4"/>
        <v>62</v>
      </c>
      <c r="H20" s="267">
        <v>720</v>
      </c>
      <c r="I20" s="275">
        <v>790</v>
      </c>
      <c r="J20" s="271">
        <v>810</v>
      </c>
      <c r="K20" s="301">
        <f t="shared" si="5"/>
        <v>81</v>
      </c>
      <c r="L20" s="429">
        <v>-35</v>
      </c>
      <c r="M20" s="298">
        <v>35</v>
      </c>
      <c r="N20" s="289">
        <v>38</v>
      </c>
      <c r="O20" s="312">
        <f>IF(MAX(L20:N20)&lt;0,0,MAX(L20:N20))</f>
        <v>38</v>
      </c>
      <c r="P20" s="281">
        <v>45</v>
      </c>
      <c r="Q20" s="431">
        <v>-50</v>
      </c>
      <c r="R20" s="291" t="s">
        <v>64</v>
      </c>
      <c r="S20" s="317">
        <f>IF(MAX(P20:R20)&lt;0,0,MAX(P20:R20))</f>
        <v>45</v>
      </c>
      <c r="T20" s="67">
        <f>SUM(O20,S20)</f>
        <v>83</v>
      </c>
      <c r="U20" s="76">
        <f t="shared" si="6"/>
        <v>166.72210000000001</v>
      </c>
      <c r="V20" s="120">
        <f>IF(ISNUMBER(A20), (IF(174.393&lt; A20,T20, TRUNC(10^(0.794358141*((LOG((A20/174.393)/LOG(10))*(LOG((A20/174.393)/LOG(10)))))),4)*T20)), 0)+G20+K20</f>
        <v>315.29970000000003</v>
      </c>
      <c r="W20" s="440"/>
      <c r="X20" s="129"/>
      <c r="Y20" s="460"/>
      <c r="AB20" s="8"/>
    </row>
    <row r="21" spans="1:28" ht="16.5" customHeight="1" thickBot="1" x14ac:dyDescent="0.35">
      <c r="A21" s="402">
        <v>43.1</v>
      </c>
      <c r="B21" s="407" t="s">
        <v>54</v>
      </c>
      <c r="C21" s="70">
        <v>2007</v>
      </c>
      <c r="D21" s="326">
        <v>660</v>
      </c>
      <c r="E21" s="344">
        <v>670</v>
      </c>
      <c r="F21" s="334">
        <v>650</v>
      </c>
      <c r="G21" s="352">
        <f t="shared" si="4"/>
        <v>67</v>
      </c>
      <c r="H21" s="330">
        <v>900</v>
      </c>
      <c r="I21" s="348">
        <v>810</v>
      </c>
      <c r="J21" s="338">
        <v>880</v>
      </c>
      <c r="K21" s="308">
        <f t="shared" si="5"/>
        <v>90</v>
      </c>
      <c r="L21" s="374">
        <v>38</v>
      </c>
      <c r="M21" s="376">
        <v>41</v>
      </c>
      <c r="N21" s="378">
        <v>44</v>
      </c>
      <c r="O21" s="358">
        <f>IF(MAX(L21:N21)&lt;0,0,MAX(L21:N21))</f>
        <v>44</v>
      </c>
      <c r="P21" s="374">
        <v>56</v>
      </c>
      <c r="Q21" s="432">
        <v>-60</v>
      </c>
      <c r="R21" s="387">
        <v>60</v>
      </c>
      <c r="S21" s="362">
        <f>IF(MAX(P21:R21)&lt;0,0,MAX(P21:R21))</f>
        <v>60</v>
      </c>
      <c r="T21" s="71">
        <f>SUM(O21,S21)</f>
        <v>104</v>
      </c>
      <c r="U21" s="78">
        <f t="shared" si="6"/>
        <v>197.99519999999998</v>
      </c>
      <c r="V21" s="121">
        <f>IF(ISNUMBER(A21), (IF(174.393&lt; A21,T21, TRUNC(10^(0.794358141*((LOG((A21/174.393)/LOG(10))*(LOG((A21/174.393)/LOG(10)))))),4)*T21)), 0)+G21+K21</f>
        <v>361.05840000000001</v>
      </c>
      <c r="W21" s="440"/>
      <c r="X21" s="129"/>
      <c r="Y21" s="460"/>
      <c r="AB21" s="8"/>
    </row>
    <row r="22" spans="1:28" ht="16.95" customHeight="1" thickBot="1" x14ac:dyDescent="0.35">
      <c r="A22" s="452" t="s">
        <v>32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4"/>
      <c r="W22" s="130">
        <f>SUM(V23:V26)-MIN(V23:V26)</f>
        <v>851.60919999999999</v>
      </c>
      <c r="X22" s="131">
        <f>RANK(W22,W7:W27,0)</f>
        <v>3</v>
      </c>
      <c r="Y22" s="132" t="s">
        <v>67</v>
      </c>
    </row>
    <row r="23" spans="1:28" ht="16.95" customHeight="1" thickBot="1" x14ac:dyDescent="0.35">
      <c r="A23" s="397">
        <v>37.1</v>
      </c>
      <c r="B23" s="409" t="s">
        <v>41</v>
      </c>
      <c r="C23" s="74">
        <v>2007</v>
      </c>
      <c r="D23" s="249">
        <v>600</v>
      </c>
      <c r="E23" s="261">
        <v>590</v>
      </c>
      <c r="F23" s="257">
        <v>570</v>
      </c>
      <c r="G23" s="304">
        <f>IF(MAX(D23:F23)&lt;0,0,MAX(D23:F23))/10</f>
        <v>60</v>
      </c>
      <c r="H23" s="249">
        <v>670</v>
      </c>
      <c r="I23" s="261">
        <v>740</v>
      </c>
      <c r="J23" s="257">
        <v>710</v>
      </c>
      <c r="K23" s="304">
        <f>IF(MAX(H23:J23)&lt;0,0,MAX(H23:J23))/10</f>
        <v>74</v>
      </c>
      <c r="L23" s="280">
        <v>27</v>
      </c>
      <c r="M23" s="295">
        <v>29</v>
      </c>
      <c r="N23" s="286">
        <v>32</v>
      </c>
      <c r="O23" s="313">
        <f>IF(MAX(L23:N23)&lt;0,0,MAX(L23:N23))</f>
        <v>32</v>
      </c>
      <c r="P23" s="280">
        <v>37</v>
      </c>
      <c r="Q23" s="417">
        <v>-40</v>
      </c>
      <c r="R23" s="286">
        <v>40</v>
      </c>
      <c r="S23" s="318">
        <f>IF(MAX(P23:R23)&lt;0,0,MAX(P23:R23))</f>
        <v>40</v>
      </c>
      <c r="T23" s="75">
        <f>SUM(O23,S23)</f>
        <v>72</v>
      </c>
      <c r="U23" s="76">
        <f>IF(ISNUMBER(A23), (IF(175.508&lt; A23,T23, TRUNC(10^(0.75194503*((LOG((A23/175.508)/LOG(10))*(LOG((A23/175.508)/LOG(10)))))),4)*T23)), 0)</f>
        <v>158.43599999999998</v>
      </c>
      <c r="V23" s="122">
        <f>IF(ISNUMBER(A23), (IF(175.508&lt; A23,T23, TRUNC(10^(0.75194503*((LOG((A23/175.508)/LOG(10))*(LOG((A23/175.508)/LOG(10)))))),4)*T23)), 0)+G23+K23</f>
        <v>292.43599999999998</v>
      </c>
      <c r="W23" s="440"/>
      <c r="X23" s="133"/>
      <c r="Y23" s="460"/>
      <c r="AB23" s="8"/>
    </row>
    <row r="24" spans="1:28" ht="18" customHeight="1" thickBot="1" x14ac:dyDescent="0.35">
      <c r="A24" s="401">
        <v>34.799999999999997</v>
      </c>
      <c r="B24" s="405" t="s">
        <v>42</v>
      </c>
      <c r="C24" s="62">
        <v>2007</v>
      </c>
      <c r="D24" s="246">
        <v>650</v>
      </c>
      <c r="E24" s="262">
        <v>630</v>
      </c>
      <c r="F24" s="254">
        <v>640</v>
      </c>
      <c r="G24" s="301">
        <f>IF(MAX(D24:F24)&lt;0,0,MAX(D24:F24))/10</f>
        <v>65</v>
      </c>
      <c r="H24" s="246">
        <v>830</v>
      </c>
      <c r="I24" s="262">
        <v>880</v>
      </c>
      <c r="J24" s="254">
        <v>840</v>
      </c>
      <c r="K24" s="301">
        <f>IF(MAX(H24:J24)&lt;0,0,MAX(H24:J24))/10</f>
        <v>88</v>
      </c>
      <c r="L24" s="280">
        <v>27</v>
      </c>
      <c r="M24" s="417">
        <v>-31</v>
      </c>
      <c r="N24" s="421">
        <v>-31</v>
      </c>
      <c r="O24" s="312">
        <f>IF(MAX(L24:N24)&lt;0,0,MAX(L24:N24))</f>
        <v>27</v>
      </c>
      <c r="P24" s="422">
        <v>-37</v>
      </c>
      <c r="Q24" s="417">
        <v>-37</v>
      </c>
      <c r="R24" s="286">
        <v>37</v>
      </c>
      <c r="S24" s="317">
        <f>IF(MAX(P24:R24)&lt;0,0,MAX(P24:R24))</f>
        <v>37</v>
      </c>
      <c r="T24" s="67">
        <f>SUM(O24,S24)</f>
        <v>64</v>
      </c>
      <c r="U24" s="76">
        <f t="shared" ref="U24:U26" si="7">IF(ISNUMBER(A24), (IF(175.508&lt; A24,T24, TRUNC(10^(0.75194503*((LOG((A24/175.508)/LOG(10))*(LOG((A24/175.508)/LOG(10)))))),4)*T24)), 0)</f>
        <v>150.48320000000001</v>
      </c>
      <c r="V24" s="122">
        <f t="shared" ref="V24:V25" si="8">IF(ISNUMBER(A24), (IF(175.508&lt; A24,T24, TRUNC(10^(0.75194503*((LOG((A24/175.508)/LOG(10))*(LOG((A24/175.508)/LOG(10)))))),4)*T24)), 0)+G24+K24</f>
        <v>303.48320000000001</v>
      </c>
      <c r="W24" s="440"/>
      <c r="X24" s="133"/>
      <c r="Y24" s="460"/>
      <c r="AB24" s="8"/>
    </row>
    <row r="25" spans="1:28" ht="17.399999999999999" customHeight="1" thickBot="1" x14ac:dyDescent="0.35">
      <c r="A25" s="60">
        <v>63.6</v>
      </c>
      <c r="B25" s="4" t="s">
        <v>55</v>
      </c>
      <c r="C25" s="62">
        <v>2006</v>
      </c>
      <c r="D25" s="246">
        <v>430</v>
      </c>
      <c r="E25" s="262">
        <v>490</v>
      </c>
      <c r="F25" s="254">
        <v>500</v>
      </c>
      <c r="G25" s="301">
        <f>IF(MAX(D25:F25)&lt;0,0,MAX(D25:F25))/10</f>
        <v>50</v>
      </c>
      <c r="H25" s="246">
        <v>670</v>
      </c>
      <c r="I25" s="262">
        <v>760</v>
      </c>
      <c r="J25" s="254">
        <v>680</v>
      </c>
      <c r="K25" s="301">
        <f>IF(MAX(H25:J25)&lt;0,0,MAX(H25:J25))/10</f>
        <v>76</v>
      </c>
      <c r="L25" s="422">
        <v>-32</v>
      </c>
      <c r="M25" s="295">
        <v>32</v>
      </c>
      <c r="N25" s="286">
        <v>36</v>
      </c>
      <c r="O25" s="312">
        <f>IF(MAX(L25:N25)&lt;0,0,MAX(L25:N25))</f>
        <v>36</v>
      </c>
      <c r="P25" s="422">
        <v>-45</v>
      </c>
      <c r="Q25" s="295">
        <v>45</v>
      </c>
      <c r="R25" s="286">
        <v>48</v>
      </c>
      <c r="S25" s="317">
        <f>IF(MAX(P25:R25)&lt;0,0,MAX(P25:R25))</f>
        <v>48</v>
      </c>
      <c r="T25" s="67">
        <f>SUM(O25,S25)</f>
        <v>84</v>
      </c>
      <c r="U25" s="76">
        <f t="shared" si="7"/>
        <v>117.6</v>
      </c>
      <c r="V25" s="122">
        <f t="shared" si="8"/>
        <v>243.6</v>
      </c>
      <c r="W25" s="440"/>
      <c r="X25" s="133"/>
      <c r="Y25" s="460"/>
    </row>
    <row r="26" spans="1:28" ht="18" customHeight="1" thickBot="1" x14ac:dyDescent="0.35">
      <c r="A26" s="402">
        <v>69.2</v>
      </c>
      <c r="B26" s="410" t="s">
        <v>56</v>
      </c>
      <c r="C26" s="70">
        <v>2006</v>
      </c>
      <c r="D26" s="326">
        <v>520</v>
      </c>
      <c r="E26" s="344">
        <v>520</v>
      </c>
      <c r="F26" s="334">
        <v>540</v>
      </c>
      <c r="G26" s="352">
        <f>IF(MAX(D26:F26)&lt;0,0,MAX(D26:F26))/10</f>
        <v>54</v>
      </c>
      <c r="H26" s="330">
        <v>690</v>
      </c>
      <c r="I26" s="348">
        <v>610</v>
      </c>
      <c r="J26" s="338">
        <v>620</v>
      </c>
      <c r="K26" s="308">
        <f>IF(MAX(H26:J26)&lt;0,0,MAX(H26:J26))/10</f>
        <v>69</v>
      </c>
      <c r="L26" s="366">
        <v>37</v>
      </c>
      <c r="M26" s="368">
        <v>40</v>
      </c>
      <c r="N26" s="377">
        <v>43</v>
      </c>
      <c r="O26" s="358">
        <f>IF(MAX(L26:N26)&lt;0,0,MAX(L26:N26))</f>
        <v>43</v>
      </c>
      <c r="P26" s="366">
        <v>50</v>
      </c>
      <c r="Q26" s="368">
        <v>54</v>
      </c>
      <c r="R26" s="386">
        <v>57</v>
      </c>
      <c r="S26" s="362">
        <f>IF(MAX(P26:R26)&lt;0,0,MAX(P26:R26))</f>
        <v>57</v>
      </c>
      <c r="T26" s="71">
        <f>SUM(O26,S26)</f>
        <v>100</v>
      </c>
      <c r="U26" s="78">
        <f t="shared" si="7"/>
        <v>132.69</v>
      </c>
      <c r="V26" s="123">
        <f>IF(ISNUMBER(A26), (IF(175.508&lt; A26,T26, TRUNC(10^(0.75194503*((LOG((A26/175.508)/LOG(10))*(LOG((A26/175.508)/LOG(10)))))),4)*T26)), 0)+G26+K26</f>
        <v>255.69</v>
      </c>
      <c r="W26" s="440"/>
      <c r="X26" s="129"/>
      <c r="Y26" s="460"/>
      <c r="AB26" s="8"/>
    </row>
    <row r="27" spans="1:28" ht="18.600000000000001" customHeight="1" thickBot="1" x14ac:dyDescent="0.3">
      <c r="A27" s="456" t="s">
        <v>36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4"/>
      <c r="W27" s="130">
        <f>SUM(V28:V31)-MIN(V28:V31)</f>
        <v>808.06640000000004</v>
      </c>
      <c r="X27" s="131">
        <f>RANK(W27,W7:W27,0)</f>
        <v>4</v>
      </c>
      <c r="Y27" s="132" t="s">
        <v>66</v>
      </c>
    </row>
    <row r="28" spans="1:28" ht="16.5" customHeight="1" thickBot="1" x14ac:dyDescent="0.35">
      <c r="A28" s="399">
        <v>41.6</v>
      </c>
      <c r="B28" s="395" t="s">
        <v>43</v>
      </c>
      <c r="C28" s="53">
        <v>2007</v>
      </c>
      <c r="D28" s="244">
        <v>540</v>
      </c>
      <c r="E28" s="260">
        <v>550</v>
      </c>
      <c r="F28" s="252">
        <v>540</v>
      </c>
      <c r="G28" s="299">
        <f>IF(MAX(D28:F28)&lt;0,0,MAX(D28:F28))/10</f>
        <v>55</v>
      </c>
      <c r="H28" s="268">
        <v>580</v>
      </c>
      <c r="I28" s="274">
        <v>610</v>
      </c>
      <c r="J28" s="272">
        <v>610</v>
      </c>
      <c r="K28" s="300">
        <f>IF(MAX(H28:J28)&lt;0,0,MAX(H28:J28))/10</f>
        <v>61</v>
      </c>
      <c r="L28" s="278">
        <v>20</v>
      </c>
      <c r="M28" s="293">
        <v>23</v>
      </c>
      <c r="N28" s="284">
        <v>25</v>
      </c>
      <c r="O28" s="311">
        <f>IF(MAX(L28:N28)&lt;0,0,MAX(L28:N28))</f>
        <v>25</v>
      </c>
      <c r="P28" s="278">
        <v>27</v>
      </c>
      <c r="Q28" s="419">
        <v>-30</v>
      </c>
      <c r="R28" s="321">
        <v>30</v>
      </c>
      <c r="S28" s="315">
        <f>IF(MAX(P28:R28)&lt;0,0,MAX(P28:R28))</f>
        <v>30</v>
      </c>
      <c r="T28" s="58">
        <f>SUM(O28,S28)</f>
        <v>55</v>
      </c>
      <c r="U28" s="59">
        <f>IF(ISNUMBER(A28), (IF(175.508&lt; A28,T28, TRUNC(10^(0.75194503*((LOG((A28/175.508)/LOG(10))*(LOG((A28/175.508)/LOG(10)))))),4)*T28)), 0)</f>
        <v>108.21250000000001</v>
      </c>
      <c r="V28" s="119">
        <f>IF(ISNUMBER(A28), (IF(175.508&lt; A28,T28, TRUNC(10^(0.75194503*((LOG((A28/175.508)/LOG(10))*(LOG((A28/175.508)/LOG(10)))))),4)*T28)), 0)+G28+K28</f>
        <v>224.21250000000001</v>
      </c>
      <c r="W28" s="440"/>
      <c r="X28" s="129"/>
      <c r="Y28" s="460"/>
      <c r="AB28" s="8"/>
    </row>
    <row r="29" spans="1:28" ht="16.5" customHeight="1" thickBot="1" x14ac:dyDescent="0.35">
      <c r="A29" s="408">
        <v>47.6</v>
      </c>
      <c r="B29" s="405" t="s">
        <v>44</v>
      </c>
      <c r="C29" s="62">
        <v>2007</v>
      </c>
      <c r="D29" s="248">
        <v>0</v>
      </c>
      <c r="E29" s="263">
        <v>610</v>
      </c>
      <c r="F29" s="256">
        <v>600</v>
      </c>
      <c r="G29" s="303">
        <f>IF(MAX(D29:F29)&lt;0,0,MAX(D29:F29))/10</f>
        <v>61</v>
      </c>
      <c r="H29" s="267">
        <v>480</v>
      </c>
      <c r="I29" s="275">
        <v>530</v>
      </c>
      <c r="J29" s="271">
        <v>430</v>
      </c>
      <c r="K29" s="301">
        <f>IF(MAX(H29:J29)&lt;0,0,MAX(H29:J29))/10</f>
        <v>53</v>
      </c>
      <c r="L29" s="279">
        <v>27</v>
      </c>
      <c r="M29" s="296">
        <v>31</v>
      </c>
      <c r="N29" s="287">
        <v>34</v>
      </c>
      <c r="O29" s="312">
        <f>IF(MAX(L29:N29)&lt;0,0,MAX(L29:N29))</f>
        <v>34</v>
      </c>
      <c r="P29" s="279">
        <v>36</v>
      </c>
      <c r="Q29" s="420">
        <v>-40</v>
      </c>
      <c r="R29" s="287">
        <v>40</v>
      </c>
      <c r="S29" s="317">
        <f>IF(MAX(P29:R29)&lt;0,0,MAX(P29:R29))</f>
        <v>40</v>
      </c>
      <c r="T29" s="67">
        <f>SUM(O29,S29)</f>
        <v>74</v>
      </c>
      <c r="U29" s="76">
        <f t="shared" ref="U29:U31" si="9">IF(ISNUMBER(A29), (IF(175.508&lt; A29,T29, TRUNC(10^(0.75194503*((LOG((A29/175.508)/LOG(10))*(LOG((A29/175.508)/LOG(10)))))),4)*T29)), 0)</f>
        <v>129.03380000000001</v>
      </c>
      <c r="V29" s="122">
        <f t="shared" ref="V29:V31" si="10">IF(ISNUMBER(A29), (IF(175.508&lt; A29,T29, TRUNC(10^(0.75194503*((LOG((A29/175.508)/LOG(10))*(LOG((A29/175.508)/LOG(10)))))),4)*T29)), 0)+G29+K29</f>
        <v>243.03380000000001</v>
      </c>
      <c r="W29" s="440"/>
      <c r="X29" s="129"/>
      <c r="Y29" s="460"/>
    </row>
    <row r="30" spans="1:28" ht="16.5" customHeight="1" thickBot="1" x14ac:dyDescent="0.35">
      <c r="A30" s="408">
        <v>41.4</v>
      </c>
      <c r="B30" s="406" t="s">
        <v>57</v>
      </c>
      <c r="C30" s="82">
        <v>2007</v>
      </c>
      <c r="D30" s="248">
        <v>700</v>
      </c>
      <c r="E30" s="263">
        <v>610</v>
      </c>
      <c r="F30" s="256">
        <v>640</v>
      </c>
      <c r="G30" s="303">
        <f>IF(MAX(D30:F30)&lt;0,0,MAX(D30:F30))/10</f>
        <v>70</v>
      </c>
      <c r="H30" s="267">
        <v>800</v>
      </c>
      <c r="I30" s="275">
        <v>820</v>
      </c>
      <c r="J30" s="271">
        <v>680</v>
      </c>
      <c r="K30" s="301">
        <f>IF(MAX(H30:J30)&lt;0,0,MAX(H30:J30))/10</f>
        <v>82</v>
      </c>
      <c r="L30" s="279">
        <v>30</v>
      </c>
      <c r="M30" s="370">
        <v>33</v>
      </c>
      <c r="N30" s="372">
        <v>36</v>
      </c>
      <c r="O30" s="312">
        <f>IF(MAX(L30:N30)&lt;0,0,MAX(L30:N30))</f>
        <v>36</v>
      </c>
      <c r="P30" s="279">
        <v>35</v>
      </c>
      <c r="Q30" s="296">
        <v>39</v>
      </c>
      <c r="R30" s="382">
        <v>43</v>
      </c>
      <c r="S30" s="317">
        <f>IF(MAX(P30:R30)&lt;0,0,MAX(P30:R30))</f>
        <v>43</v>
      </c>
      <c r="T30" s="67">
        <f>SUM(O30,S30)</f>
        <v>79</v>
      </c>
      <c r="U30" s="76">
        <f t="shared" si="9"/>
        <v>156.13559999999998</v>
      </c>
      <c r="V30" s="122">
        <f t="shared" si="10"/>
        <v>308.13559999999995</v>
      </c>
      <c r="W30" s="440"/>
      <c r="X30" s="129"/>
      <c r="Y30" s="460"/>
      <c r="AB30" s="8"/>
    </row>
    <row r="31" spans="1:28" ht="16.5" customHeight="1" thickBot="1" x14ac:dyDescent="0.35">
      <c r="A31" s="40">
        <v>60.8</v>
      </c>
      <c r="B31" s="83" t="s">
        <v>58</v>
      </c>
      <c r="C31" s="84">
        <v>2008</v>
      </c>
      <c r="D31" s="327">
        <v>600</v>
      </c>
      <c r="E31" s="345">
        <v>600</v>
      </c>
      <c r="F31" s="335">
        <v>600</v>
      </c>
      <c r="G31" s="353">
        <f>IF(MAX(D31:F31)&lt;0,0,MAX(D31:F31))/10</f>
        <v>60</v>
      </c>
      <c r="H31" s="331">
        <v>650</v>
      </c>
      <c r="I31" s="349">
        <v>640</v>
      </c>
      <c r="J31" s="339">
        <v>670</v>
      </c>
      <c r="K31" s="356">
        <f>IF(MAX(H31:J31)&lt;0,0,MAX(H31:J31))/10</f>
        <v>67</v>
      </c>
      <c r="L31" s="373">
        <v>37</v>
      </c>
      <c r="M31" s="375">
        <v>40</v>
      </c>
      <c r="N31" s="416">
        <v>-43</v>
      </c>
      <c r="O31" s="359">
        <f>IF(MAX(L31:N31)&lt;0,0,MAX(L31:N31))</f>
        <v>40</v>
      </c>
      <c r="P31" s="383">
        <v>45</v>
      </c>
      <c r="Q31" s="384">
        <v>50</v>
      </c>
      <c r="R31" s="418">
        <v>-53</v>
      </c>
      <c r="S31" s="363">
        <f>IF(MAX(Q31:R31)&lt;0,0,MAX(Q31:R31))</f>
        <v>50</v>
      </c>
      <c r="T31" s="85">
        <f>SUM(O31,S31)</f>
        <v>90</v>
      </c>
      <c r="U31" s="86">
        <f t="shared" si="9"/>
        <v>129.89699999999999</v>
      </c>
      <c r="V31" s="124">
        <f t="shared" si="10"/>
        <v>256.89699999999999</v>
      </c>
      <c r="W31" s="440"/>
      <c r="X31" s="129"/>
      <c r="Y31" s="460"/>
    </row>
    <row r="32" spans="1:28" ht="19.95" customHeight="1" thickBot="1" x14ac:dyDescent="0.35">
      <c r="A32" s="452" t="s">
        <v>72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4"/>
      <c r="W32" s="434">
        <f>SUM(V33:V36)-MIN(V33:V36)</f>
        <v>1033.2272</v>
      </c>
      <c r="X32" s="131">
        <f>RANK(W32,W12:W32,0)</f>
        <v>1</v>
      </c>
      <c r="Y32" s="435" t="s">
        <v>71</v>
      </c>
    </row>
    <row r="33" spans="1:28" ht="16.5" customHeight="1" thickBot="1" x14ac:dyDescent="0.35">
      <c r="A33" s="399">
        <v>29.1</v>
      </c>
      <c r="B33" s="395" t="s">
        <v>45</v>
      </c>
      <c r="C33" s="15">
        <v>2008</v>
      </c>
      <c r="D33" s="248">
        <v>520</v>
      </c>
      <c r="E33" s="260">
        <v>540</v>
      </c>
      <c r="F33" s="256">
        <v>530</v>
      </c>
      <c r="G33" s="303">
        <f t="shared" ref="G33:G35" si="11">IF(MAX(D33:F33)&lt;0,0,MAX(D33:F33))/10</f>
        <v>54</v>
      </c>
      <c r="H33" s="267">
        <v>490</v>
      </c>
      <c r="I33" s="274">
        <v>530</v>
      </c>
      <c r="J33" s="271">
        <v>0</v>
      </c>
      <c r="K33" s="308">
        <f t="shared" ref="K33:K35" si="12">IF(MAX(H33:J33)&lt;0,0,MAX(H33:J33))/10</f>
        <v>53</v>
      </c>
      <c r="L33" s="282" t="s">
        <v>64</v>
      </c>
      <c r="M33" s="297" t="s">
        <v>64</v>
      </c>
      <c r="N33" s="288" t="s">
        <v>64</v>
      </c>
      <c r="O33" s="312">
        <f>IF(MAX(L33:N33)&lt;0,0,MAX(L33:N33))</f>
        <v>0</v>
      </c>
      <c r="P33" s="282" t="s">
        <v>64</v>
      </c>
      <c r="Q33" s="297" t="s">
        <v>64</v>
      </c>
      <c r="R33" s="288" t="s">
        <v>64</v>
      </c>
      <c r="S33" s="317">
        <f>IF(MAX(P33:R33)&lt;0,0,MAX(P33:R33))</f>
        <v>0</v>
      </c>
      <c r="T33" s="67">
        <f>SUM(O33,S33)</f>
        <v>0</v>
      </c>
      <c r="U33" s="76">
        <f>IF(ISNUMBER(A33), (IF(175.508&lt; A33,T33, TRUNC(10^(0.75194503*((LOG((A33/175.508)/LOG(10))*(LOG((A33/175.508)/LOG(10)))))),4)*T33)), 0)</f>
        <v>0</v>
      </c>
      <c r="V33" s="122">
        <f>IF(ISNUMBER(A33), (IF(174.393&lt; A33,T33, TRUNC(10^(0.794358141*((LOG((A33/174.393)/LOG(10))*(LOG((A33/174.393)/LOG(10)))))),4)*T33)), 0)+G33+K33</f>
        <v>107</v>
      </c>
      <c r="W33" s="440"/>
      <c r="X33" s="129"/>
      <c r="Y33" s="460"/>
      <c r="AB33" s="8"/>
    </row>
    <row r="34" spans="1:28" ht="16.5" customHeight="1" thickBot="1" x14ac:dyDescent="0.35">
      <c r="A34" s="400">
        <v>68.2</v>
      </c>
      <c r="B34" s="403" t="s">
        <v>46</v>
      </c>
      <c r="C34" s="87">
        <v>2006</v>
      </c>
      <c r="D34" s="250">
        <v>640</v>
      </c>
      <c r="E34" s="264">
        <v>650</v>
      </c>
      <c r="F34" s="258">
        <v>660</v>
      </c>
      <c r="G34" s="303">
        <f t="shared" si="11"/>
        <v>66</v>
      </c>
      <c r="H34" s="250">
        <v>840</v>
      </c>
      <c r="I34" s="275">
        <v>880</v>
      </c>
      <c r="J34" s="271">
        <v>760</v>
      </c>
      <c r="K34" s="301">
        <f t="shared" si="12"/>
        <v>88</v>
      </c>
      <c r="L34" s="281">
        <v>45</v>
      </c>
      <c r="M34" s="298">
        <v>49</v>
      </c>
      <c r="N34" s="289">
        <v>51</v>
      </c>
      <c r="O34" s="312">
        <f>IF(MAX(L34:N34)&lt;0,0,MAX(L34:N34))</f>
        <v>51</v>
      </c>
      <c r="P34" s="281">
        <v>60</v>
      </c>
      <c r="Q34" s="323">
        <v>65</v>
      </c>
      <c r="R34" s="324">
        <v>67</v>
      </c>
      <c r="S34" s="317">
        <f>IF(MAX(P34:R34)&lt;0,0,MAX(P34:R34))</f>
        <v>67</v>
      </c>
      <c r="T34" s="67">
        <f>SUM(O34,S34)</f>
        <v>118</v>
      </c>
      <c r="U34" s="76">
        <f t="shared" ref="U34:U36" si="13">IF(ISNUMBER(A34), (IF(175.508&lt; A34,T34, TRUNC(10^(0.75194503*((LOG((A34/175.508)/LOG(10))*(LOG((A34/175.508)/LOG(10)))))),4)*T34)), 0)</f>
        <v>157.97839999999999</v>
      </c>
      <c r="V34" s="120">
        <f>IF(ISNUMBER(A34), (IF(174.393&lt; A34,T34, TRUNC(10^(0.794358141*((LOG((A34/174.393)/LOG(10))*(LOG((A34/174.393)/LOG(10)))))),4)*T34)), 0)+G34+K34</f>
        <v>313.92539999999997</v>
      </c>
      <c r="W34" s="440"/>
      <c r="X34" s="129"/>
      <c r="Y34" s="460"/>
      <c r="AB34" s="8"/>
    </row>
    <row r="35" spans="1:28" ht="16.5" customHeight="1" thickBot="1" x14ac:dyDescent="0.35">
      <c r="A35" s="401">
        <v>77.8</v>
      </c>
      <c r="B35" s="404" t="s">
        <v>59</v>
      </c>
      <c r="C35" s="88">
        <v>2006</v>
      </c>
      <c r="D35" s="283">
        <v>620</v>
      </c>
      <c r="E35" s="294">
        <v>620</v>
      </c>
      <c r="F35" s="285">
        <v>650</v>
      </c>
      <c r="G35" s="303">
        <f t="shared" si="11"/>
        <v>65</v>
      </c>
      <c r="H35" s="283">
        <v>1090</v>
      </c>
      <c r="I35" s="343">
        <v>1070</v>
      </c>
      <c r="J35" s="333">
        <v>1090</v>
      </c>
      <c r="K35" s="308">
        <f t="shared" si="12"/>
        <v>109</v>
      </c>
      <c r="L35" s="374">
        <v>56</v>
      </c>
      <c r="M35" s="379">
        <v>60</v>
      </c>
      <c r="N35" s="380">
        <v>63</v>
      </c>
      <c r="O35" s="358">
        <f>IF(MAX(L35:N35)&lt;0,0,MAX(L35:N35))</f>
        <v>63</v>
      </c>
      <c r="P35" s="385">
        <v>68</v>
      </c>
      <c r="Q35" s="295">
        <v>74</v>
      </c>
      <c r="R35" s="286">
        <v>76</v>
      </c>
      <c r="S35" s="362">
        <f>IF(MAX(P35:R35)&lt;0,0,MAX(P35:R35))</f>
        <v>76</v>
      </c>
      <c r="T35" s="71">
        <f>SUM(O35,S35)</f>
        <v>139</v>
      </c>
      <c r="U35" s="76">
        <f t="shared" si="13"/>
        <v>172.52680000000001</v>
      </c>
      <c r="V35" s="120">
        <f>IF(ISNUMBER(A35), (IF(174.393&lt; A35,T35, TRUNC(10^(0.794358141*((LOG((A35/174.393)/LOG(10))*(LOG((A35/174.393)/LOG(10)))))),4)*T35)), 0)+G35+K35</f>
        <v>348.02800000000002</v>
      </c>
      <c r="W35" s="440"/>
      <c r="X35" s="129"/>
      <c r="Y35" s="460"/>
      <c r="AB35" s="8"/>
    </row>
    <row r="36" spans="1:28" ht="16.5" customHeight="1" thickBot="1" x14ac:dyDescent="0.35">
      <c r="A36" s="402">
        <v>71.400000000000006</v>
      </c>
      <c r="B36" s="407" t="s">
        <v>60</v>
      </c>
      <c r="C36" s="70">
        <v>2006</v>
      </c>
      <c r="D36" s="248">
        <v>700</v>
      </c>
      <c r="E36" s="263">
        <v>690</v>
      </c>
      <c r="F36" s="256">
        <v>740</v>
      </c>
      <c r="G36" s="303">
        <f t="shared" ref="G36" si="14">IF(MAX(D36:F36)&lt;0,0,MAX(D36:F36))/10</f>
        <v>74</v>
      </c>
      <c r="H36" s="267">
        <v>1050</v>
      </c>
      <c r="I36" s="275">
        <v>1090</v>
      </c>
      <c r="J36" s="271">
        <v>1080</v>
      </c>
      <c r="K36" s="301">
        <f t="shared" ref="K36" si="15">IF(MAX(H36:J36)&lt;0,0,MAX(H36:J36))/10</f>
        <v>109</v>
      </c>
      <c r="L36" s="281">
        <v>57</v>
      </c>
      <c r="M36" s="415">
        <v>-61</v>
      </c>
      <c r="N36" s="289">
        <v>61</v>
      </c>
      <c r="O36" s="312">
        <f>IF(MAX(L36:N36)&lt;0,0,MAX(L36:N36))</f>
        <v>61</v>
      </c>
      <c r="P36" s="281">
        <v>75</v>
      </c>
      <c r="Q36" s="323">
        <v>80</v>
      </c>
      <c r="R36" s="324">
        <v>82</v>
      </c>
      <c r="S36" s="317">
        <f>IF(MAX(P36:R36)&lt;0,0,MAX(P36:R36))</f>
        <v>82</v>
      </c>
      <c r="T36" s="71">
        <f>SUM(O36,S36)</f>
        <v>143</v>
      </c>
      <c r="U36" s="78">
        <f t="shared" si="13"/>
        <v>186.22890000000001</v>
      </c>
      <c r="V36" s="121">
        <f>IF(ISNUMBER(A36), (IF(174.393&lt; A36,T36, TRUNC(10^(0.794358141*((LOG((A36/174.393)/LOG(10))*(LOG((A36/174.393)/LOG(10)))))),4)*T36)), 0)+G36+K36</f>
        <v>371.27379999999999</v>
      </c>
      <c r="W36" s="440"/>
      <c r="X36" s="129"/>
      <c r="Y36" s="460"/>
      <c r="AB36" s="8"/>
    </row>
    <row r="37" spans="1:28" ht="18.600000000000001" customHeight="1" thickBot="1" x14ac:dyDescent="0.35">
      <c r="A37" s="456" t="s">
        <v>30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4"/>
      <c r="W37" s="438">
        <f>SUM(V38:V41)-MIN(V38:V41)</f>
        <v>947.22809999999993</v>
      </c>
      <c r="X37" s="134">
        <f>RANK(W37,W18:W37,0)</f>
        <v>2</v>
      </c>
      <c r="Y37" s="439" t="s">
        <v>69</v>
      </c>
    </row>
    <row r="38" spans="1:28" ht="16.5" customHeight="1" thickBot="1" x14ac:dyDescent="0.35">
      <c r="A38" s="398">
        <v>37.799999999999997</v>
      </c>
      <c r="B38" s="395" t="s">
        <v>47</v>
      </c>
      <c r="C38" s="53">
        <v>2006</v>
      </c>
      <c r="D38" s="244">
        <v>620</v>
      </c>
      <c r="E38" s="260">
        <v>630</v>
      </c>
      <c r="F38" s="252">
        <v>640</v>
      </c>
      <c r="G38" s="299">
        <f t="shared" ref="G38:G41" si="16">IF(MAX(D38:F38)&lt;0,0,MAX(D38:F38))/10</f>
        <v>64</v>
      </c>
      <c r="H38" s="268">
        <v>820</v>
      </c>
      <c r="I38" s="274">
        <v>680</v>
      </c>
      <c r="J38" s="272">
        <v>710</v>
      </c>
      <c r="K38" s="306">
        <f t="shared" ref="K38:K41" si="17">IF(MAX(H38:J38)&lt;0,0,MAX(H38:J38))/10</f>
        <v>82</v>
      </c>
      <c r="L38" s="278">
        <v>24</v>
      </c>
      <c r="M38" s="293">
        <v>26</v>
      </c>
      <c r="N38" s="413">
        <v>-27</v>
      </c>
      <c r="O38" s="311">
        <f>IF(MAX(L38:N38)&lt;0,0,MAX(L38:N38))</f>
        <v>26</v>
      </c>
      <c r="P38" s="278">
        <v>35</v>
      </c>
      <c r="Q38" s="293">
        <v>37</v>
      </c>
      <c r="R38" s="414">
        <v>-39</v>
      </c>
      <c r="S38" s="315">
        <f>IF(MAX(P38:R38)&lt;0,0,MAX(P38:R38))</f>
        <v>37</v>
      </c>
      <c r="T38" s="58">
        <f>SUM(O38,S38)</f>
        <v>63</v>
      </c>
      <c r="U38" s="59">
        <f>IF(ISNUMBER(A38), (IF(175.508&lt; A38,T38, TRUNC(10^(0.75194503*((LOG((A38/175.508)/LOG(10))*(LOG((A38/175.508)/LOG(10)))))),4)*T38)), 0)</f>
        <v>136.04220000000001</v>
      </c>
      <c r="V38" s="119">
        <f>IF(ISNUMBER(A38), (IF(174.393&lt; A38,T38, TRUNC(10^(0.794358141*((LOG((A38/174.393)/LOG(10))*(LOG((A38/174.393)/LOG(10)))))),4)*T38)), 0)+G38+K38</f>
        <v>287.12630000000001</v>
      </c>
      <c r="W38" s="440"/>
      <c r="X38" s="129"/>
      <c r="Y38" s="460"/>
      <c r="AB38" s="8"/>
    </row>
    <row r="39" spans="1:28" ht="16.5" customHeight="1" thickBot="1" x14ac:dyDescent="0.35">
      <c r="A39" s="89">
        <v>44.5</v>
      </c>
      <c r="B39" s="90" t="s">
        <v>48</v>
      </c>
      <c r="C39" s="91">
        <v>2007</v>
      </c>
      <c r="D39" s="251">
        <v>570</v>
      </c>
      <c r="E39" s="265">
        <v>580</v>
      </c>
      <c r="F39" s="259">
        <v>570</v>
      </c>
      <c r="G39" s="305">
        <f t="shared" si="16"/>
        <v>58</v>
      </c>
      <c r="H39" s="269">
        <v>580</v>
      </c>
      <c r="I39" s="276">
        <v>480</v>
      </c>
      <c r="J39" s="273">
        <v>610</v>
      </c>
      <c r="K39" s="307">
        <f t="shared" si="17"/>
        <v>61</v>
      </c>
      <c r="L39" s="281">
        <v>30</v>
      </c>
      <c r="M39" s="298">
        <v>32</v>
      </c>
      <c r="N39" s="290">
        <v>-33</v>
      </c>
      <c r="O39" s="314">
        <f>IF(MAX(L39:N39)&lt;0,0,MAX(L39:N39))</f>
        <v>32</v>
      </c>
      <c r="P39" s="281">
        <v>35</v>
      </c>
      <c r="Q39" s="298">
        <v>38</v>
      </c>
      <c r="R39" s="289">
        <v>40</v>
      </c>
      <c r="S39" s="316">
        <f>IF(MAX(P39:R39)&lt;0,0,MAX(P39:R39))</f>
        <v>40</v>
      </c>
      <c r="T39" s="109">
        <f>SUM(O39,S39)</f>
        <v>72</v>
      </c>
      <c r="U39" s="92">
        <f t="shared" ref="U39:U41" si="18">IF(ISNUMBER(A39), (IF(175.508&lt; A39,T39, TRUNC(10^(0.75194503*((LOG((A39/175.508)/LOG(10))*(LOG((A39/175.508)/LOG(10)))))),4)*T39)), 0)</f>
        <v>133.1568</v>
      </c>
      <c r="V39" s="125">
        <f>IF(ISNUMBER(A39), (IF(174.393&lt; A39,T39, TRUNC(10^(0.794358141*((LOG((A39/174.393)/LOG(10))*(LOG((A39/174.393)/LOG(10)))))),4)*T39)), 0)+G39+K39</f>
        <v>256.03039999999999</v>
      </c>
      <c r="W39" s="440"/>
      <c r="X39" s="129"/>
      <c r="Y39" s="460"/>
    </row>
    <row r="40" spans="1:28" ht="16.5" customHeight="1" thickBot="1" x14ac:dyDescent="0.35">
      <c r="A40" s="397">
        <v>68.2</v>
      </c>
      <c r="B40" s="396" t="s">
        <v>61</v>
      </c>
      <c r="C40" s="93">
        <v>2006</v>
      </c>
      <c r="D40" s="328">
        <v>660</v>
      </c>
      <c r="E40" s="346">
        <v>690</v>
      </c>
      <c r="F40" s="336">
        <v>670</v>
      </c>
      <c r="G40" s="305">
        <f t="shared" si="16"/>
        <v>69</v>
      </c>
      <c r="H40" s="250">
        <v>880</v>
      </c>
      <c r="I40" s="276">
        <v>940</v>
      </c>
      <c r="J40" s="273">
        <v>940</v>
      </c>
      <c r="K40" s="355">
        <f t="shared" si="17"/>
        <v>94</v>
      </c>
      <c r="L40" s="281">
        <v>47</v>
      </c>
      <c r="M40" s="298">
        <v>50</v>
      </c>
      <c r="N40" s="289">
        <v>53</v>
      </c>
      <c r="O40" s="314">
        <f>IF(MAX(L40:N40)&lt;0,0,MAX(L40:N40))</f>
        <v>53</v>
      </c>
      <c r="P40" s="281">
        <v>62</v>
      </c>
      <c r="Q40" s="323">
        <v>65</v>
      </c>
      <c r="R40" s="342">
        <v>-68</v>
      </c>
      <c r="S40" s="316">
        <f>IF(MAX(P40:R40)&lt;0,0,MAX(P40:R40))</f>
        <v>65</v>
      </c>
      <c r="T40" s="109">
        <f>SUM(O40,S40)</f>
        <v>118</v>
      </c>
      <c r="U40" s="92">
        <f t="shared" si="18"/>
        <v>157.97839999999999</v>
      </c>
      <c r="V40" s="125">
        <f>IF(ISNUMBER(A40), (IF(174.393&lt; A40,T40, TRUNC(10^(0.794358141*((LOG((A40/174.393)/LOG(10))*(LOG((A40/174.393)/LOG(10)))))),4)*T40)), 0)+G40+K40</f>
        <v>322.92539999999997</v>
      </c>
      <c r="W40" s="440"/>
      <c r="X40" s="129"/>
      <c r="Y40" s="460"/>
      <c r="AB40" s="8"/>
    </row>
    <row r="41" spans="1:28" ht="16.5" customHeight="1" thickBot="1" x14ac:dyDescent="0.35">
      <c r="A41" s="110">
        <v>51.7</v>
      </c>
      <c r="B41" s="111" t="s">
        <v>62</v>
      </c>
      <c r="C41" s="112">
        <v>2007</v>
      </c>
      <c r="D41" s="329">
        <v>650</v>
      </c>
      <c r="E41" s="347">
        <v>640</v>
      </c>
      <c r="F41" s="337">
        <v>650</v>
      </c>
      <c r="G41" s="354">
        <f t="shared" si="16"/>
        <v>65</v>
      </c>
      <c r="H41" s="332">
        <v>830</v>
      </c>
      <c r="I41" s="350">
        <v>880</v>
      </c>
      <c r="J41" s="340">
        <v>940</v>
      </c>
      <c r="K41" s="307">
        <f t="shared" si="17"/>
        <v>94</v>
      </c>
      <c r="L41" s="374">
        <v>45</v>
      </c>
      <c r="M41" s="379">
        <v>47</v>
      </c>
      <c r="N41" s="341">
        <v>-49</v>
      </c>
      <c r="O41" s="360">
        <f>IF(MAX(L41:N41)&lt;0,0,MAX(L41:N41))</f>
        <v>47</v>
      </c>
      <c r="P41" s="385">
        <v>56</v>
      </c>
      <c r="Q41" s="351">
        <v>-60</v>
      </c>
      <c r="R41" s="388">
        <v>60</v>
      </c>
      <c r="S41" s="364">
        <f>IF(MAX(P41:R41)&lt;0,0,MAX(P41:R41))</f>
        <v>60</v>
      </c>
      <c r="T41" s="113">
        <f>SUM(O41,S41)</f>
        <v>107</v>
      </c>
      <c r="U41" s="94">
        <f t="shared" si="18"/>
        <v>174.27090000000001</v>
      </c>
      <c r="V41" s="126">
        <f>IF(ISNUMBER(A41), (IF(174.393&lt; A41,T41, TRUNC(10^(0.794358141*((LOG((A41/174.393)/LOG(10))*(LOG((A41/174.393)/LOG(10)))))),4)*T41)), 0)+G41+K41</f>
        <v>337.1764</v>
      </c>
      <c r="W41" s="440"/>
      <c r="X41" s="129"/>
      <c r="Y41" s="460"/>
    </row>
    <row r="42" spans="1:28" ht="17.399999999999999" customHeight="1" thickBot="1" x14ac:dyDescent="0.35">
      <c r="A42" s="456" t="s">
        <v>73</v>
      </c>
      <c r="B42" s="457"/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4"/>
      <c r="W42" s="130"/>
      <c r="X42" s="133"/>
      <c r="Y42" s="227"/>
    </row>
    <row r="43" spans="1:28" ht="0.6" customHeight="1" thickBot="1" x14ac:dyDescent="0.35">
      <c r="A43" s="106">
        <v>0</v>
      </c>
      <c r="B43" s="14"/>
      <c r="C43" s="53"/>
      <c r="D43" s="16"/>
      <c r="E43" s="16"/>
      <c r="F43" s="16"/>
      <c r="G43" s="32">
        <f>IF(MAX(D43:F43)&lt;0,0,MAX(D43:F43))/10</f>
        <v>0</v>
      </c>
      <c r="H43" s="79"/>
      <c r="I43" s="79"/>
      <c r="J43" s="79"/>
      <c r="K43" s="54">
        <f>IF(MAX(H43:J43)&lt;0,0,MAX(H43:J43))/10</f>
        <v>0</v>
      </c>
      <c r="L43" s="55"/>
      <c r="M43" s="55"/>
      <c r="N43" s="55"/>
      <c r="O43" s="56">
        <f>IF(MAX(L43:N43)&lt;0,0,MAX(L43:N43))</f>
        <v>0</v>
      </c>
      <c r="P43" s="55"/>
      <c r="Q43" s="55"/>
      <c r="R43" s="80"/>
      <c r="S43" s="57">
        <f>IF(MAX(P43:R43)&lt;0,0,MAX(P43:R43))</f>
        <v>0</v>
      </c>
      <c r="T43" s="58">
        <f>SUM(O43,S43)</f>
        <v>0</v>
      </c>
      <c r="U43" s="59" t="e">
        <f>IF(ISNUMBER(A43), (IF(175.508&lt; A43,T43, TRUNC(10^(0.75194503*((LOG((A43/175.508)/LOG(10))*(LOG((A43/175.508)/LOG(10)))))),4)*T43)), 0)</f>
        <v>#NUM!</v>
      </c>
      <c r="V43" s="119" t="e">
        <f>IF(ISNUMBER(A43), (IF(175.508&lt; A43,T43, TRUNC(10^(0.75194503*((LOG((A43/175.508)/LOG(10))*(LOG((A43/175.508)/LOG(10)))))),4)*T43)), 0)+G43+K43</f>
        <v>#NUM!</v>
      </c>
      <c r="W43" s="440"/>
      <c r="X43" s="129"/>
      <c r="Y43" s="460"/>
    </row>
    <row r="44" spans="1:28" ht="19.8" hidden="1" customHeight="1" thickBot="1" x14ac:dyDescent="0.35">
      <c r="A44" s="107">
        <v>0</v>
      </c>
      <c r="B44" s="4"/>
      <c r="C44" s="62"/>
      <c r="D44" s="22"/>
      <c r="E44" s="22"/>
      <c r="F44" s="22"/>
      <c r="G44" s="33">
        <f>IF(MAX(D44:F44)&lt;0,0,MAX(D44:F44))/10</f>
        <v>0</v>
      </c>
      <c r="H44" s="77"/>
      <c r="I44" s="77"/>
      <c r="J44" s="77"/>
      <c r="K44" s="63">
        <f>IF(MAX(H44:J44)&lt;0,0,MAX(H44:J44))/10</f>
        <v>0</v>
      </c>
      <c r="L44" s="64"/>
      <c r="M44" s="64"/>
      <c r="N44" s="64"/>
      <c r="O44" s="65">
        <f>IF(MAX(L44:N44)&lt;0,0,MAX(L44:N44))</f>
        <v>0</v>
      </c>
      <c r="P44" s="64"/>
      <c r="Q44" s="64"/>
      <c r="R44" s="64"/>
      <c r="S44" s="66">
        <f>IF(MAX(P44:R44)&lt;0,0,MAX(P44:R44))</f>
        <v>0</v>
      </c>
      <c r="T44" s="67">
        <f>SUM(O44,S44)</f>
        <v>0</v>
      </c>
      <c r="U44" s="76" t="e">
        <f t="shared" ref="U44:U46" si="19">IF(ISNUMBER(A44), (IF(175.508&lt; A44,T44, TRUNC(10^(0.75194503*((LOG((A44/175.508)/LOG(10))*(LOG((A44/175.508)/LOG(10)))))),4)*T44)), 0)</f>
        <v>#NUM!</v>
      </c>
      <c r="V44" s="122" t="e">
        <f t="shared" ref="V44:V46" si="20">IF(ISNUMBER(A44), (IF(175.508&lt; A44,T44, TRUNC(10^(0.75194503*((LOG((A44/175.508)/LOG(10))*(LOG((A44/175.508)/LOG(10)))))),4)*T44)), 0)+G44+K44</f>
        <v>#NUM!</v>
      </c>
      <c r="W44" s="440"/>
      <c r="X44" s="129"/>
      <c r="Y44" s="460"/>
    </row>
    <row r="45" spans="1:28" ht="17.399999999999999" hidden="1" customHeight="1" thickBot="1" x14ac:dyDescent="0.35">
      <c r="A45" s="107">
        <v>0</v>
      </c>
      <c r="B45" s="81"/>
      <c r="C45" s="82"/>
      <c r="D45" s="22"/>
      <c r="E45" s="22"/>
      <c r="F45" s="22"/>
      <c r="G45" s="33">
        <f>IF(MAX(D45:F45)&lt;0,0,MAX(D45:F45))/10</f>
        <v>0</v>
      </c>
      <c r="H45" s="77"/>
      <c r="I45" s="77"/>
      <c r="J45" s="77"/>
      <c r="K45" s="63">
        <f>IF(MAX(H45:J45)&lt;0,0,MAX(H45:J45))/10</f>
        <v>0</v>
      </c>
      <c r="L45" s="64"/>
      <c r="M45" s="77"/>
      <c r="N45" s="77"/>
      <c r="O45" s="65">
        <f>IF(MAX(L45:N45)&lt;0,0,MAX(L45:N45))</f>
        <v>0</v>
      </c>
      <c r="P45" s="64"/>
      <c r="Q45" s="64"/>
      <c r="R45" s="69"/>
      <c r="S45" s="66">
        <v>0</v>
      </c>
      <c r="T45" s="67">
        <f>SUM(O45,S45)</f>
        <v>0</v>
      </c>
      <c r="U45" s="76" t="e">
        <f t="shared" si="19"/>
        <v>#NUM!</v>
      </c>
      <c r="V45" s="122" t="e">
        <f t="shared" si="20"/>
        <v>#NUM!</v>
      </c>
      <c r="W45" s="440"/>
      <c r="X45" s="129"/>
      <c r="Y45" s="460"/>
    </row>
    <row r="46" spans="1:28" ht="19.2" hidden="1" customHeight="1" thickBot="1" x14ac:dyDescent="0.35">
      <c r="A46" s="108">
        <v>0</v>
      </c>
      <c r="B46" s="95"/>
      <c r="C46" s="96"/>
      <c r="D46" s="41"/>
      <c r="E46" s="41"/>
      <c r="F46" s="41"/>
      <c r="G46" s="97">
        <f>IF(MAX(D46:F46)&lt;0,0,MAX(D46:F46))/10</f>
        <v>0</v>
      </c>
      <c r="H46" s="98"/>
      <c r="I46" s="98"/>
      <c r="J46" s="98"/>
      <c r="K46" s="99">
        <f>IF(MAX(H46:J46)&lt;0,0,MAX(H46:J46))/10</f>
        <v>0</v>
      </c>
      <c r="L46" s="100"/>
      <c r="M46" s="100"/>
      <c r="N46" s="100"/>
      <c r="O46" s="101">
        <f>IF(MAX(L46:N46)&lt;0,0,MAX(L46:N46))</f>
        <v>0</v>
      </c>
      <c r="P46" s="100"/>
      <c r="Q46" s="100"/>
      <c r="R46" s="102"/>
      <c r="S46" s="103">
        <f>IF(MAX(P46:R46)&lt;0,0,MAX(P46:R46))</f>
        <v>0</v>
      </c>
      <c r="T46" s="104">
        <f>SUM(O46,S46)</f>
        <v>0</v>
      </c>
      <c r="U46" s="105" t="e">
        <f t="shared" si="19"/>
        <v>#NUM!</v>
      </c>
      <c r="V46" s="127" t="e">
        <f t="shared" si="20"/>
        <v>#NUM!</v>
      </c>
      <c r="W46" s="462"/>
      <c r="X46" s="135"/>
      <c r="Y46" s="461"/>
    </row>
    <row r="47" spans="1:28" ht="13.95" customHeight="1" thickTop="1" x14ac:dyDescent="0.3">
      <c r="A47" s="136"/>
      <c r="B47" s="37"/>
      <c r="C47" s="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37"/>
      <c r="U47" s="37"/>
      <c r="V47" s="37"/>
      <c r="W47" s="37"/>
      <c r="X47" s="37"/>
      <c r="Y47" s="138"/>
    </row>
    <row r="48" spans="1:28" x14ac:dyDescent="0.3">
      <c r="B48" s="243" t="s">
        <v>19</v>
      </c>
      <c r="C48" s="3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3"/>
      <c r="U48" s="3"/>
      <c r="V48" s="3"/>
      <c r="W48" s="3"/>
      <c r="X48" s="3"/>
    </row>
    <row r="49" spans="1:26" x14ac:dyDescent="0.3">
      <c r="B49" s="241" t="s">
        <v>28</v>
      </c>
      <c r="C49" s="241"/>
      <c r="D49" s="24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3"/>
      <c r="U49" s="3"/>
      <c r="V49" s="3"/>
      <c r="W49" s="3"/>
      <c r="X49" s="3"/>
    </row>
    <row r="50" spans="1:26" x14ac:dyDescent="0.3">
      <c r="B50" s="239" t="s">
        <v>29</v>
      </c>
      <c r="C50" s="239"/>
      <c r="D50" s="240"/>
      <c r="E50" s="240"/>
      <c r="F50" s="240"/>
      <c r="G50" s="240"/>
      <c r="H50" s="240"/>
      <c r="I50" s="240"/>
      <c r="J50" s="240"/>
    </row>
    <row r="51" spans="1:26" ht="15.6" x14ac:dyDescent="0.3">
      <c r="C51" s="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9"/>
      <c r="U51" s="9"/>
      <c r="V51" s="9"/>
      <c r="W51" s="9"/>
      <c r="X51" s="9"/>
      <c r="Y51" s="9"/>
      <c r="Z51" s="9"/>
    </row>
    <row r="52" spans="1:26" x14ac:dyDescent="0.3">
      <c r="A52" s="492"/>
      <c r="B52" s="491" t="s">
        <v>75</v>
      </c>
      <c r="C52" s="493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1"/>
      <c r="U52" s="491"/>
    </row>
    <row r="53" spans="1:26" x14ac:dyDescent="0.3">
      <c r="B53" s="496" t="s">
        <v>74</v>
      </c>
      <c r="C53" s="496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6"/>
    </row>
    <row r="54" spans="1:26" x14ac:dyDescent="0.3">
      <c r="B54" s="495" t="s">
        <v>76</v>
      </c>
      <c r="C54" s="495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495"/>
      <c r="U54" s="495"/>
    </row>
  </sheetData>
  <autoFilter ref="A5:Z4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32">
    <mergeCell ref="A37:V37"/>
    <mergeCell ref="W38:W41"/>
    <mergeCell ref="Y38:Y41"/>
    <mergeCell ref="Y43:Y46"/>
    <mergeCell ref="Y28:Y31"/>
    <mergeCell ref="Y33:Y36"/>
    <mergeCell ref="W33:W36"/>
    <mergeCell ref="A42:V42"/>
    <mergeCell ref="W43:W46"/>
    <mergeCell ref="Y5:Y6"/>
    <mergeCell ref="Y8:Y11"/>
    <mergeCell ref="Y13:Y16"/>
    <mergeCell ref="Y18:Y21"/>
    <mergeCell ref="Y23:Y26"/>
    <mergeCell ref="A22:V22"/>
    <mergeCell ref="W23:W26"/>
    <mergeCell ref="A27:V27"/>
    <mergeCell ref="W28:W31"/>
    <mergeCell ref="A32:V32"/>
    <mergeCell ref="W18:W21"/>
    <mergeCell ref="A1:W1"/>
    <mergeCell ref="A3:B3"/>
    <mergeCell ref="C3:R3"/>
    <mergeCell ref="S3:W3"/>
    <mergeCell ref="D5:G5"/>
    <mergeCell ref="H5:K5"/>
    <mergeCell ref="W5:W6"/>
    <mergeCell ref="A7:V7"/>
    <mergeCell ref="W8:W11"/>
    <mergeCell ref="A12:V12"/>
    <mergeCell ref="W13:W16"/>
    <mergeCell ref="A17:V17"/>
  </mergeCells>
  <conditionalFormatting sqref="P39:R41 L39:N41 H40:H41 D40:F41">
    <cfRule type="cellIs" dxfId="1" priority="31" stopIfTrue="1" operator="lessThan">
      <formula>0</formula>
    </cfRule>
    <cfRule type="cellIs" dxfId="0" priority="32" stopIfTrue="1" operator="lessThan">
      <formula>0</formula>
    </cfRule>
  </conditionalFormatting>
  <pageMargins left="0.39370078740157483" right="0" top="0.19685039370078741" bottom="0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4" zoomScale="78" zoomScaleNormal="78" workbookViewId="0">
      <selection activeCell="R37" sqref="R37"/>
    </sheetView>
  </sheetViews>
  <sheetFormatPr defaultRowHeight="14.4" x14ac:dyDescent="0.3"/>
  <cols>
    <col min="1" max="1" width="7" style="202" customWidth="1"/>
    <col min="2" max="2" width="18.109375" style="201" customWidth="1"/>
    <col min="3" max="3" width="6" style="201" customWidth="1"/>
    <col min="4" max="12" width="6.6640625" style="201" customWidth="1"/>
    <col min="13" max="13" width="9.6640625" style="201" customWidth="1"/>
    <col min="14" max="14" width="11" style="201" customWidth="1"/>
    <col min="15" max="15" width="0" style="201" hidden="1" customWidth="1"/>
    <col min="16" max="17" width="9.109375" style="201"/>
  </cols>
  <sheetData>
    <row r="1" spans="1:16" ht="25.5" customHeight="1" x14ac:dyDescent="0.3">
      <c r="A1" s="469" t="s">
        <v>34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200"/>
      <c r="P1" s="235"/>
    </row>
    <row r="2" spans="1:16" ht="15" hidden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00"/>
    </row>
    <row r="3" spans="1:16" x14ac:dyDescent="0.3">
      <c r="A3" s="442" t="s">
        <v>35</v>
      </c>
      <c r="B3" s="442"/>
      <c r="C3" s="443" t="s">
        <v>0</v>
      </c>
      <c r="D3" s="443"/>
      <c r="E3" s="443"/>
      <c r="F3" s="443"/>
      <c r="G3" s="443"/>
      <c r="H3" s="443"/>
      <c r="I3" s="443"/>
      <c r="J3" s="443"/>
      <c r="K3" s="444" t="s">
        <v>21</v>
      </c>
      <c r="L3" s="444"/>
      <c r="M3" s="444"/>
      <c r="N3" s="444"/>
      <c r="O3" s="200"/>
      <c r="P3" s="234"/>
    </row>
    <row r="4" spans="1:16" ht="19.5" customHeight="1" thickBot="1" x14ac:dyDescent="0.35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37"/>
      <c r="P4" s="235"/>
    </row>
    <row r="5" spans="1:16" ht="14.4" customHeight="1" thickTop="1" thickBot="1" x14ac:dyDescent="0.35">
      <c r="A5" s="36" t="s">
        <v>1</v>
      </c>
      <c r="B5" s="5" t="s">
        <v>2</v>
      </c>
      <c r="C5" s="169" t="s">
        <v>3</v>
      </c>
      <c r="D5" s="170" t="s">
        <v>6</v>
      </c>
      <c r="E5" s="170"/>
      <c r="F5" s="170"/>
      <c r="G5" s="170"/>
      <c r="H5" s="170" t="s">
        <v>7</v>
      </c>
      <c r="I5" s="170"/>
      <c r="J5" s="170"/>
      <c r="K5" s="170"/>
      <c r="L5" s="169" t="s">
        <v>8</v>
      </c>
      <c r="M5" s="194" t="s">
        <v>9</v>
      </c>
      <c r="N5" s="470"/>
      <c r="O5" s="209"/>
      <c r="P5" s="472" t="s">
        <v>18</v>
      </c>
    </row>
    <row r="6" spans="1:16" ht="14.4" customHeight="1" thickBot="1" x14ac:dyDescent="0.35">
      <c r="A6" s="203" t="s">
        <v>11</v>
      </c>
      <c r="B6" s="171"/>
      <c r="C6" s="172" t="s">
        <v>12</v>
      </c>
      <c r="D6" s="173" t="s">
        <v>13</v>
      </c>
      <c r="E6" s="173" t="s">
        <v>14</v>
      </c>
      <c r="F6" s="173" t="s">
        <v>15</v>
      </c>
      <c r="G6" s="173" t="s">
        <v>16</v>
      </c>
      <c r="H6" s="173" t="s">
        <v>13</v>
      </c>
      <c r="I6" s="173" t="s">
        <v>14</v>
      </c>
      <c r="J6" s="173" t="s">
        <v>15</v>
      </c>
      <c r="K6" s="173" t="s">
        <v>16</v>
      </c>
      <c r="L6" s="171"/>
      <c r="M6" s="195"/>
      <c r="N6" s="471"/>
      <c r="O6" s="210"/>
      <c r="P6" s="473"/>
    </row>
    <row r="7" spans="1:16" ht="18.600000000000001" customHeight="1" thickBot="1" x14ac:dyDescent="0.35">
      <c r="A7" s="474" t="s">
        <v>23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6"/>
      <c r="N7" s="219" t="e">
        <f>SUM(M8:M11)-MIN(M8:M11)</f>
        <v>#NUM!</v>
      </c>
      <c r="O7" s="220" t="e">
        <f>RANK(N7,N7:N27,0)</f>
        <v>#NUM!</v>
      </c>
      <c r="P7" s="221"/>
    </row>
    <row r="8" spans="1:16" ht="20.399999999999999" customHeight="1" x14ac:dyDescent="0.3">
      <c r="A8" s="165">
        <v>0</v>
      </c>
      <c r="B8" s="11"/>
      <c r="C8" s="166"/>
      <c r="D8" s="2"/>
      <c r="E8" s="2"/>
      <c r="F8" s="2"/>
      <c r="G8" s="167">
        <f>IF(MAX(D8:F8)&lt;0,0,MAX(D8:F8))</f>
        <v>0</v>
      </c>
      <c r="H8" s="13"/>
      <c r="I8" s="2"/>
      <c r="J8" s="2"/>
      <c r="K8" s="168">
        <f>IF(MAX(H8:J8)&lt;0,0,MAX(H8:J8))</f>
        <v>0</v>
      </c>
      <c r="L8" s="168">
        <f>SUM(G8,K8)</f>
        <v>0</v>
      </c>
      <c r="M8" s="196" t="e">
        <f>IF(ISNUMBER(A8), (IF(175.508&lt; A8,L8, TRUNC(10^(0.75194503*((LOG((A8/175.508)/LOG(10))*(LOG((A8/175.508)/LOG(10)))))),4)*L8)), 0)</f>
        <v>#NUM!</v>
      </c>
      <c r="N8" s="477"/>
      <c r="O8" s="214"/>
      <c r="P8" s="466"/>
    </row>
    <row r="9" spans="1:16" ht="19.2" customHeight="1" x14ac:dyDescent="0.3">
      <c r="A9" s="140">
        <v>0</v>
      </c>
      <c r="B9" s="141"/>
      <c r="C9" s="142"/>
      <c r="D9" s="143"/>
      <c r="E9" s="143"/>
      <c r="F9" s="143"/>
      <c r="G9" s="144">
        <f>IF(MAX(D9:F9)&lt;0,0,MAX(D9:F9))</f>
        <v>0</v>
      </c>
      <c r="H9" s="145"/>
      <c r="I9" s="143"/>
      <c r="J9" s="143"/>
      <c r="K9" s="146">
        <f>IF(MAX(H9:J9)&lt;0,0,MAX(H9:J9))</f>
        <v>0</v>
      </c>
      <c r="L9" s="146">
        <f>SUM(G9,K9)</f>
        <v>0</v>
      </c>
      <c r="M9" s="197" t="e">
        <f>IF(ISNUMBER(A9), (IF(175.508&lt; A9,L9, TRUNC(10^(0.75194503*((LOG((A9/175.508)/LOG(10))*(LOG((A9/175.508)/LOG(10)))))),4)*L9)), 0)</f>
        <v>#NUM!</v>
      </c>
      <c r="N9" s="464"/>
      <c r="O9" s="139"/>
      <c r="P9" s="467"/>
    </row>
    <row r="10" spans="1:16" ht="19.95" customHeight="1" x14ac:dyDescent="0.3">
      <c r="A10" s="140">
        <v>0</v>
      </c>
      <c r="B10" s="141"/>
      <c r="C10" s="142"/>
      <c r="D10" s="143"/>
      <c r="E10" s="143"/>
      <c r="F10" s="143"/>
      <c r="G10" s="144">
        <f>IF(MAX(D10:F10)&lt;0,0,MAX(D10:F10))</f>
        <v>0</v>
      </c>
      <c r="H10" s="145"/>
      <c r="I10" s="143"/>
      <c r="J10" s="147"/>
      <c r="K10" s="146">
        <f>IF(MAX(H10:J10)&lt;0,0,MAX(H10:J10))</f>
        <v>0</v>
      </c>
      <c r="L10" s="146">
        <f>SUM(G10,K10)</f>
        <v>0</v>
      </c>
      <c r="M10" s="197" t="e">
        <f>IF(ISNUMBER(A10), (IF(175.508&lt; A10,L10, TRUNC(10^(0.75194503*((LOG((A10/175.508)/LOG(10))*(LOG((A10/175.508)/LOG(10)))))),4)*L10)), 0)</f>
        <v>#NUM!</v>
      </c>
      <c r="N10" s="464"/>
      <c r="O10" s="139"/>
      <c r="P10" s="467"/>
    </row>
    <row r="11" spans="1:16" ht="18" customHeight="1" thickBot="1" x14ac:dyDescent="0.35">
      <c r="A11" s="174">
        <v>10</v>
      </c>
      <c r="B11" s="175"/>
      <c r="C11" s="176"/>
      <c r="D11" s="177"/>
      <c r="E11" s="177"/>
      <c r="F11" s="177"/>
      <c r="G11" s="178">
        <f>IF(MAX(D11:F11)&lt;0,0,MAX(D11:F11))</f>
        <v>0</v>
      </c>
      <c r="H11" s="179"/>
      <c r="I11" s="177"/>
      <c r="J11" s="180"/>
      <c r="K11" s="181">
        <f>IF(MAX(H11:J11)&lt;0,0,MAX(H11:J11))</f>
        <v>0</v>
      </c>
      <c r="L11" s="181">
        <f>SUM(G11,K11)</f>
        <v>0</v>
      </c>
      <c r="M11" s="198">
        <f>IF(ISNUMBER(A11), (IF(175.508&lt; A11,L11, TRUNC(10^(0.75194503*((LOG((A11/175.508)/LOG(10))*(LOG((A11/175.508)/LOG(10)))))),4)*L11)), 0)</f>
        <v>0</v>
      </c>
      <c r="N11" s="465"/>
      <c r="O11" s="215"/>
      <c r="P11" s="468"/>
    </row>
    <row r="12" spans="1:16" ht="18.600000000000001" customHeight="1" thickBot="1" x14ac:dyDescent="0.35">
      <c r="A12" s="478" t="s">
        <v>22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80"/>
      <c r="N12" s="219" t="e">
        <f>SUM(M13:M16)-MIN(M13:M16)</f>
        <v>#NUM!</v>
      </c>
      <c r="O12" s="220" t="e">
        <f>RANK(N12,N7:N27,0)</f>
        <v>#NUM!</v>
      </c>
      <c r="P12" s="221"/>
    </row>
    <row r="13" spans="1:16" ht="18.600000000000001" customHeight="1" x14ac:dyDescent="0.3">
      <c r="A13" s="165">
        <v>0</v>
      </c>
      <c r="B13" s="11"/>
      <c r="C13" s="166"/>
      <c r="D13" s="2"/>
      <c r="E13" s="2"/>
      <c r="F13" s="2"/>
      <c r="G13" s="167">
        <f>IF(MAX(D13:F13)&lt;0,0,MAX(D13:F13))</f>
        <v>0</v>
      </c>
      <c r="H13" s="13"/>
      <c r="I13" s="2"/>
      <c r="J13" s="12"/>
      <c r="K13" s="168">
        <f>IF(MAX(H13:J13)&lt;0,0,MAX(H13:J13))</f>
        <v>0</v>
      </c>
      <c r="L13" s="168">
        <f>SUM(G13,K13)</f>
        <v>0</v>
      </c>
      <c r="M13" s="196" t="e">
        <f>IF(ISNUMBER(A13), (IF(175.508&lt; A13,L13, TRUNC(10^(0.75194503*((LOG((A13/175.508)/LOG(10))*(LOG((A13/175.508)/LOG(10)))))),4)*L13)), 0)</f>
        <v>#NUM!</v>
      </c>
      <c r="N13" s="463"/>
      <c r="O13" s="216"/>
      <c r="P13" s="466"/>
    </row>
    <row r="14" spans="1:16" ht="17.399999999999999" customHeight="1" x14ac:dyDescent="0.3">
      <c r="A14" s="140">
        <v>0</v>
      </c>
      <c r="B14" s="141"/>
      <c r="C14" s="142"/>
      <c r="D14" s="143"/>
      <c r="E14" s="143"/>
      <c r="F14" s="143"/>
      <c r="G14" s="144">
        <f>IF(MAX(D14:F14)&lt;0,0,MAX(D14:F14))</f>
        <v>0</v>
      </c>
      <c r="H14" s="145"/>
      <c r="I14" s="143"/>
      <c r="J14" s="143"/>
      <c r="K14" s="146">
        <f>IF(MAX(H14:J14)&lt;0,0,MAX(H14:J14))</f>
        <v>0</v>
      </c>
      <c r="L14" s="146">
        <f>SUM(G14,K14)</f>
        <v>0</v>
      </c>
      <c r="M14" s="197" t="e">
        <f>IF(ISNUMBER(A14), (IF(175.508&lt; A14,L14, TRUNC(10^(0.75194503*((LOG((A14/175.508)/LOG(10))*(LOG((A14/175.508)/LOG(10)))))),4)*L14)), 0)</f>
        <v>#NUM!</v>
      </c>
      <c r="N14" s="464"/>
      <c r="O14" s="217"/>
      <c r="P14" s="467"/>
    </row>
    <row r="15" spans="1:16" ht="17.399999999999999" customHeight="1" x14ac:dyDescent="0.3">
      <c r="A15" s="140">
        <v>0</v>
      </c>
      <c r="B15" s="141"/>
      <c r="C15" s="142"/>
      <c r="D15" s="143"/>
      <c r="E15" s="143"/>
      <c r="F15" s="143"/>
      <c r="G15" s="144">
        <f>IF(MAX(D15:F15)&lt;0,0,MAX(D15:F15))</f>
        <v>0</v>
      </c>
      <c r="H15" s="149"/>
      <c r="I15" s="148"/>
      <c r="J15" s="148"/>
      <c r="K15" s="146">
        <f>IF(MAX(H15:J15)&lt;0,0,MAX(H15:J15))</f>
        <v>0</v>
      </c>
      <c r="L15" s="146">
        <f>SUM(G15,K15)</f>
        <v>0</v>
      </c>
      <c r="M15" s="197" t="e">
        <f>IF(ISNUMBER(A15), (IF(175.508&lt; A15,L15, TRUNC(10^(0.75194503*((LOG((A15/175.508)/LOG(10))*(LOG((A15/175.508)/LOG(10)))))),4)*L15)), 0)</f>
        <v>#NUM!</v>
      </c>
      <c r="N15" s="464"/>
      <c r="O15" s="217"/>
      <c r="P15" s="467"/>
    </row>
    <row r="16" spans="1:16" ht="18" customHeight="1" thickBot="1" x14ac:dyDescent="0.35">
      <c r="A16" s="174">
        <v>10</v>
      </c>
      <c r="B16" s="175"/>
      <c r="C16" s="176"/>
      <c r="D16" s="182"/>
      <c r="E16" s="182"/>
      <c r="F16" s="182"/>
      <c r="G16" s="178">
        <f>IF(MAX(D16:F16)&lt;0,0,MAX(D16:F16))</f>
        <v>0</v>
      </c>
      <c r="H16" s="179"/>
      <c r="I16" s="182"/>
      <c r="J16" s="177"/>
      <c r="K16" s="181">
        <v>0</v>
      </c>
      <c r="L16" s="181">
        <f>SUM(G16,K16)</f>
        <v>0</v>
      </c>
      <c r="M16" s="198">
        <f>IF(ISNUMBER(A16), (IF(175.508&lt; A16,L16, TRUNC(10^(0.75194503*((LOG((A16/175.508)/LOG(10))*(LOG((A16/175.508)/LOG(10)))))),4)*L16)), 0)</f>
        <v>0</v>
      </c>
      <c r="N16" s="465"/>
      <c r="O16" s="215"/>
      <c r="P16" s="468"/>
    </row>
    <row r="17" spans="1:19" ht="18.600000000000001" customHeight="1" thickBot="1" x14ac:dyDescent="0.35">
      <c r="A17" s="474" t="s">
        <v>24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6"/>
      <c r="N17" s="219" t="e">
        <f>SUM(M18:M21)-MIN(M18:M21)</f>
        <v>#NUM!</v>
      </c>
      <c r="O17" s="220" t="e">
        <f>RANK(N17,N7:N27,0)</f>
        <v>#NUM!</v>
      </c>
      <c r="P17" s="221"/>
      <c r="S17" s="8"/>
    </row>
    <row r="18" spans="1:19" ht="18" customHeight="1" x14ac:dyDescent="0.3">
      <c r="A18" s="165">
        <v>0</v>
      </c>
      <c r="B18" s="183"/>
      <c r="C18" s="184"/>
      <c r="D18" s="2"/>
      <c r="E18" s="2"/>
      <c r="F18" s="2"/>
      <c r="G18" s="167">
        <f>IF(MAX(D18:F18)&lt;0,0,MAX(D18:F18))</f>
        <v>0</v>
      </c>
      <c r="H18" s="2"/>
      <c r="I18" s="2"/>
      <c r="J18" s="12"/>
      <c r="K18" s="168">
        <f>IF(MAX(H18:J18)&lt;0,0,MAX(H18:J18))</f>
        <v>0</v>
      </c>
      <c r="L18" s="168">
        <f>SUM(G18,K18)</f>
        <v>0</v>
      </c>
      <c r="M18" s="196" t="e">
        <f>IF(ISNUMBER(A18), (IF(175.508&lt; A18,L18, TRUNC(10^(0.75194503*((LOG((A18/175.508)/LOG(10))*(LOG((A18/175.508)/LOG(10)))))),4)*L18)), 0)</f>
        <v>#NUM!</v>
      </c>
      <c r="N18" s="463"/>
      <c r="O18" s="216"/>
      <c r="P18" s="466"/>
    </row>
    <row r="19" spans="1:19" ht="20.399999999999999" customHeight="1" x14ac:dyDescent="0.3">
      <c r="A19" s="140">
        <v>0</v>
      </c>
      <c r="B19" s="151"/>
      <c r="C19" s="152"/>
      <c r="D19" s="153"/>
      <c r="E19" s="153"/>
      <c r="F19" s="153"/>
      <c r="G19" s="144">
        <f>IF(MAX(D19:F19)&lt;0,0,MAX(D19:F19))</f>
        <v>0</v>
      </c>
      <c r="H19" s="153"/>
      <c r="I19" s="153"/>
      <c r="J19" s="153"/>
      <c r="K19" s="146">
        <f>IF(MAX(H19:J19)&lt;0,0,MAX(H19:J19))</f>
        <v>0</v>
      </c>
      <c r="L19" s="146">
        <f>SUM(G19,K19)</f>
        <v>0</v>
      </c>
      <c r="M19" s="197" t="e">
        <f>IF(ISNUMBER(A19), (IF(175.508&lt; A19,L19, TRUNC(10^(0.75194503*((LOG((A19/175.508)/LOG(10))*(LOG((A19/175.508)/LOG(10)))))),4)*L19)), 0)</f>
        <v>#NUM!</v>
      </c>
      <c r="N19" s="464"/>
      <c r="O19" s="217"/>
      <c r="P19" s="467"/>
    </row>
    <row r="20" spans="1:19" ht="14.4" hidden="1" customHeight="1" x14ac:dyDescent="0.3">
      <c r="A20" s="140">
        <v>10</v>
      </c>
      <c r="B20" s="141"/>
      <c r="C20" s="142"/>
      <c r="D20" s="143"/>
      <c r="E20" s="143"/>
      <c r="F20" s="143"/>
      <c r="G20" s="144">
        <f>IF(MAX(D20:F20)&lt;0,0,MAX(D20:F20))</f>
        <v>0</v>
      </c>
      <c r="H20" s="149"/>
      <c r="I20" s="148"/>
      <c r="J20" s="148"/>
      <c r="K20" s="146">
        <f>IF(MAX(H20:J20)&lt;0,0,MAX(H20:J20))</f>
        <v>0</v>
      </c>
      <c r="L20" s="146">
        <f>SUM(G20,K20)</f>
        <v>0</v>
      </c>
      <c r="M20" s="197">
        <f>IF(ISNUMBER(A20), (IF(175.508&lt; A20,L20, TRUNC(10^(0.75194503*((LOG((A20/175.508)/LOG(10))*(LOG((A20/175.508)/LOG(10)))))),4)*L20)), 0)</f>
        <v>0</v>
      </c>
      <c r="N20" s="464"/>
      <c r="O20" s="217"/>
      <c r="P20" s="467"/>
    </row>
    <row r="21" spans="1:19" ht="14.4" hidden="1" customHeight="1" thickBot="1" x14ac:dyDescent="0.35">
      <c r="A21" s="174">
        <v>10</v>
      </c>
      <c r="B21" s="175"/>
      <c r="C21" s="176"/>
      <c r="D21" s="182"/>
      <c r="E21" s="182"/>
      <c r="F21" s="182"/>
      <c r="G21" s="178">
        <f>IF(MAX(D21:F21)&lt;0,0,MAX(D21:F21))</f>
        <v>0</v>
      </c>
      <c r="H21" s="179"/>
      <c r="I21" s="182"/>
      <c r="J21" s="177"/>
      <c r="K21" s="181">
        <v>0</v>
      </c>
      <c r="L21" s="181">
        <f>SUM(G21,K21)</f>
        <v>0</v>
      </c>
      <c r="M21" s="198">
        <f>IF(ISNUMBER(A21), (IF(175.508&lt; A21,L21, TRUNC(10^(0.75194503*((LOG((A21/175.508)/LOG(10))*(LOG((A21/175.508)/LOG(10)))))),4)*L21)), 0)</f>
        <v>0</v>
      </c>
      <c r="N21" s="465"/>
      <c r="O21" s="215"/>
      <c r="P21" s="468"/>
    </row>
    <row r="22" spans="1:19" ht="14.4" hidden="1" customHeight="1" thickBot="1" x14ac:dyDescent="0.35">
      <c r="A22" s="485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7"/>
      <c r="N22" s="211">
        <f>SUM(M23:M26)-MIN(M23:M26)</f>
        <v>0</v>
      </c>
      <c r="O22" s="212" t="e">
        <f>RANK(N22,N7:N27,0)</f>
        <v>#NUM!</v>
      </c>
      <c r="P22" s="213"/>
    </row>
    <row r="23" spans="1:19" ht="14.4" hidden="1" customHeight="1" x14ac:dyDescent="0.3">
      <c r="A23" s="165">
        <v>10</v>
      </c>
      <c r="B23" s="11"/>
      <c r="C23" s="166"/>
      <c r="D23" s="2"/>
      <c r="E23" s="2"/>
      <c r="F23" s="2"/>
      <c r="G23" s="167">
        <f>IF(MAX(D23:F23)&lt;0,0,MAX(D23:F23))</f>
        <v>0</v>
      </c>
      <c r="H23" s="13"/>
      <c r="I23" s="2"/>
      <c r="J23" s="12"/>
      <c r="K23" s="168">
        <f>IF(MAX(H23:J23)&lt;0,0,MAX(H23:J23))</f>
        <v>0</v>
      </c>
      <c r="L23" s="168">
        <f>SUM(G23,K23)</f>
        <v>0</v>
      </c>
      <c r="M23" s="196">
        <f>IF(ISNUMBER(A23), (IF(175.508&lt; A23,L23, TRUNC(10^(0.75194503*((LOG((A23/175.508)/LOG(10))*(LOG((A23/175.508)/LOG(10)))))),4)*L23)), 0)</f>
        <v>0</v>
      </c>
      <c r="N23" s="463"/>
      <c r="O23" s="214"/>
      <c r="P23" s="466"/>
    </row>
    <row r="24" spans="1:19" ht="14.4" hidden="1" customHeight="1" x14ac:dyDescent="0.3">
      <c r="A24" s="140">
        <v>10</v>
      </c>
      <c r="B24" s="141"/>
      <c r="C24" s="142"/>
      <c r="D24" s="143"/>
      <c r="E24" s="143"/>
      <c r="F24" s="143"/>
      <c r="G24" s="144">
        <f>IF(MAX(D24:F24)&lt;0,0,MAX(D24:F24))</f>
        <v>0</v>
      </c>
      <c r="H24" s="145"/>
      <c r="I24" s="143"/>
      <c r="J24" s="143"/>
      <c r="K24" s="146">
        <f>IF(MAX(H24:J24)&lt;0,0,MAX(H24:J24))</f>
        <v>0</v>
      </c>
      <c r="L24" s="146">
        <f>SUM(G24,K24)</f>
        <v>0</v>
      </c>
      <c r="M24" s="197">
        <f>IF(ISNUMBER(A24), (IF(175.508&lt; A24,L24, TRUNC(10^(0.75194503*((LOG((A24/175.508)/LOG(10))*(LOG((A24/175.508)/LOG(10)))))),4)*L24)), 0)</f>
        <v>0</v>
      </c>
      <c r="N24" s="464"/>
      <c r="O24" s="139"/>
      <c r="P24" s="467"/>
    </row>
    <row r="25" spans="1:19" ht="14.4" hidden="1" customHeight="1" x14ac:dyDescent="0.3">
      <c r="A25" s="140">
        <v>10</v>
      </c>
      <c r="B25" s="141"/>
      <c r="C25" s="142"/>
      <c r="D25" s="143"/>
      <c r="E25" s="143"/>
      <c r="F25" s="143"/>
      <c r="G25" s="144">
        <f>IF(MAX(D25:F25)&lt;0,0,MAX(D25:F25))</f>
        <v>0</v>
      </c>
      <c r="H25" s="149"/>
      <c r="I25" s="148"/>
      <c r="J25" s="154"/>
      <c r="K25" s="146">
        <f>IF(MAX(H25:J25)&lt;0,0,MAX(H25:J25))</f>
        <v>0</v>
      </c>
      <c r="L25" s="146">
        <f>SUM(G25,K25)</f>
        <v>0</v>
      </c>
      <c r="M25" s="197">
        <f>IF(ISNUMBER(A25), (IF(175.508&lt; A25,L25, TRUNC(10^(0.75194503*((LOG((A25/175.508)/LOG(10))*(LOG((A25/175.508)/LOG(10)))))),4)*L25)), 0)</f>
        <v>0</v>
      </c>
      <c r="N25" s="464"/>
      <c r="O25" s="139"/>
      <c r="P25" s="467"/>
    </row>
    <row r="26" spans="1:19" ht="14.4" hidden="1" customHeight="1" thickBot="1" x14ac:dyDescent="0.35">
      <c r="A26" s="174">
        <v>10</v>
      </c>
      <c r="B26" s="175"/>
      <c r="C26" s="176"/>
      <c r="D26" s="182"/>
      <c r="E26" s="177"/>
      <c r="F26" s="182"/>
      <c r="G26" s="178">
        <v>0</v>
      </c>
      <c r="H26" s="179"/>
      <c r="I26" s="182"/>
      <c r="J26" s="185"/>
      <c r="K26" s="181">
        <f>IF(MAX(H26:J26)&lt;0,0,MAX(H26:J26))</f>
        <v>0</v>
      </c>
      <c r="L26" s="181">
        <f>SUM(G26,K26)</f>
        <v>0</v>
      </c>
      <c r="M26" s="198">
        <f>IF(ISNUMBER(A26), (IF(175.508&lt; A26,L26, TRUNC(10^(0.75194503*((LOG((A26/175.508)/LOG(10))*(LOG((A26/175.508)/LOG(10)))))),4)*L26)), 0)</f>
        <v>0</v>
      </c>
      <c r="N26" s="465"/>
      <c r="O26" s="215"/>
      <c r="P26" s="468"/>
    </row>
    <row r="27" spans="1:19" ht="14.4" hidden="1" customHeight="1" thickBot="1" x14ac:dyDescent="0.35">
      <c r="A27" s="488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90"/>
      <c r="N27" s="211">
        <f>SUM(M28:M31)-MIN(M28:M31)</f>
        <v>0</v>
      </c>
      <c r="O27" s="212" t="e">
        <f>RANK(N27,N7:N27,0)</f>
        <v>#NUM!</v>
      </c>
      <c r="P27" s="213"/>
    </row>
    <row r="28" spans="1:19" ht="14.4" hidden="1" customHeight="1" x14ac:dyDescent="0.3">
      <c r="A28" s="204">
        <v>10</v>
      </c>
      <c r="B28" s="183"/>
      <c r="C28" s="184"/>
      <c r="D28" s="6"/>
      <c r="E28" s="6"/>
      <c r="F28" s="6"/>
      <c r="G28" s="167">
        <f>IF(MAX(D28:F28)&lt;0,0,MAX(D28:F28))</f>
        <v>0</v>
      </c>
      <c r="H28" s="13"/>
      <c r="I28" s="6"/>
      <c r="J28" s="6"/>
      <c r="K28" s="168">
        <f>IF(MAX(H28:J28)&lt;0,0,MAX(H28:J28))</f>
        <v>0</v>
      </c>
      <c r="L28" s="168">
        <f>SUM(G28,K28)</f>
        <v>0</v>
      </c>
      <c r="M28" s="196">
        <f>IF(ISNUMBER(A28), (IF(175.508&lt; A28,L28, TRUNC(10^(0.75194503*((LOG((A28/175.508)/LOG(10))*(LOG((A28/175.508)/LOG(10)))))),4)*L28)), 0)</f>
        <v>0</v>
      </c>
      <c r="N28" s="463"/>
      <c r="O28" s="216"/>
      <c r="P28" s="466"/>
    </row>
    <row r="29" spans="1:19" ht="14.4" hidden="1" customHeight="1" x14ac:dyDescent="0.3">
      <c r="A29" s="205">
        <v>10</v>
      </c>
      <c r="B29" s="151"/>
      <c r="C29" s="152"/>
      <c r="D29" s="150"/>
      <c r="E29" s="150"/>
      <c r="F29" s="150"/>
      <c r="G29" s="144">
        <f>IF(MAX(D29:F29)&lt;0,0,MAX(D29:F29))</f>
        <v>0</v>
      </c>
      <c r="H29" s="145"/>
      <c r="I29" s="150"/>
      <c r="J29" s="150"/>
      <c r="K29" s="146">
        <f>IF(MAX(H29:J29)&lt;0,0,MAX(H29:J29))</f>
        <v>0</v>
      </c>
      <c r="L29" s="146">
        <f>SUM(G29,K29)</f>
        <v>0</v>
      </c>
      <c r="M29" s="197">
        <f>IF(ISNUMBER(A29), (IF(175.508&lt; A29,L29, TRUNC(10^(0.75194503*((LOG((A29/175.508)/LOG(10))*(LOG((A29/175.508)/LOG(10)))))),4)*L29)), 0)</f>
        <v>0</v>
      </c>
      <c r="N29" s="464"/>
      <c r="O29" s="217"/>
      <c r="P29" s="467"/>
    </row>
    <row r="30" spans="1:19" ht="14.4" hidden="1" customHeight="1" x14ac:dyDescent="0.3">
      <c r="A30" s="205">
        <v>10</v>
      </c>
      <c r="B30" s="151"/>
      <c r="C30" s="152"/>
      <c r="D30" s="150"/>
      <c r="E30" s="150"/>
      <c r="F30" s="150"/>
      <c r="G30" s="144">
        <f>IF(MAX(D30:F30)&lt;0,0,MAX(D30:F30))</f>
        <v>0</v>
      </c>
      <c r="H30" s="145"/>
      <c r="I30" s="150"/>
      <c r="J30" s="150"/>
      <c r="K30" s="146">
        <f>IF(MAX(H30:J30)&lt;0,0,MAX(H30:J30))</f>
        <v>0</v>
      </c>
      <c r="L30" s="146">
        <f>SUM(G30,K30)</f>
        <v>0</v>
      </c>
      <c r="M30" s="197">
        <f>IF(ISNUMBER(A30), (IF(175.508&lt; A30,L30, TRUNC(10^(0.75194503*((LOG((A30/175.508)/LOG(10))*(LOG((A30/175.508)/LOG(10)))))),4)*L30)), 0)</f>
        <v>0</v>
      </c>
      <c r="N30" s="464"/>
      <c r="O30" s="217"/>
      <c r="P30" s="467"/>
    </row>
    <row r="31" spans="1:19" ht="14.4" hidden="1" customHeight="1" thickBot="1" x14ac:dyDescent="0.35">
      <c r="A31" s="206">
        <v>10</v>
      </c>
      <c r="B31" s="186"/>
      <c r="C31" s="187"/>
      <c r="D31" s="182"/>
      <c r="E31" s="182"/>
      <c r="F31" s="182"/>
      <c r="G31" s="178">
        <f>IF(MAX(D31:F31)&lt;0,0,MAX(D31:F31))</f>
        <v>0</v>
      </c>
      <c r="H31" s="179"/>
      <c r="I31" s="182"/>
      <c r="J31" s="182"/>
      <c r="K31" s="181">
        <f>IF(MAX(H31:J31)&lt;0,0,MAX(H31:J31))</f>
        <v>0</v>
      </c>
      <c r="L31" s="181">
        <f>SUM(G31,K31)</f>
        <v>0</v>
      </c>
      <c r="M31" s="198">
        <f>IF(ISNUMBER(A31), (IF(174.393&lt; A31,L31, TRUNC(10^(0.794358141*((LOG((A31/174.393)/LOG(10))*(LOG((A31/174.393)/LOG(10)))))),4)*L31)), 0)</f>
        <v>0</v>
      </c>
      <c r="N31" s="465"/>
      <c r="O31" s="215"/>
      <c r="P31" s="468"/>
    </row>
    <row r="32" spans="1:19" ht="14.4" hidden="1" customHeight="1" thickBot="1" x14ac:dyDescent="0.35">
      <c r="A32" s="488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90"/>
      <c r="N32" s="211" t="e">
        <f>SUM(M33:M36)-MIN(M33:M36)</f>
        <v>#NUM!</v>
      </c>
      <c r="O32" s="212" t="e">
        <f>RANK(N32,N12:N32,0)</f>
        <v>#NUM!</v>
      </c>
      <c r="P32" s="213"/>
    </row>
    <row r="33" spans="1:23" ht="14.4" hidden="1" customHeight="1" x14ac:dyDescent="0.3">
      <c r="A33" s="165">
        <v>10</v>
      </c>
      <c r="B33" s="183"/>
      <c r="C33" s="184"/>
      <c r="D33" s="2"/>
      <c r="E33" s="2"/>
      <c r="F33" s="2"/>
      <c r="G33" s="167">
        <f>IF(MAX(D33:F33)&lt;0,0,MAX(D33:F33))</f>
        <v>0</v>
      </c>
      <c r="H33" s="2"/>
      <c r="I33" s="2"/>
      <c r="J33" s="12"/>
      <c r="K33" s="168">
        <f>IF(MAX(H33:J33)&lt;0,0,MAX(H33:J33))</f>
        <v>0</v>
      </c>
      <c r="L33" s="168">
        <f>SUM(G33,K33)</f>
        <v>0</v>
      </c>
      <c r="M33" s="196">
        <f>IF(ISNUMBER(A33), (IF(175.508&lt; A33,L33, TRUNC(10^(0.75194503*((LOG((A33/175.508)/LOG(10))*(LOG((A33/175.508)/LOG(10)))))),4)*L33)), 0)</f>
        <v>0</v>
      </c>
      <c r="N33" s="463"/>
      <c r="O33" s="216"/>
      <c r="P33" s="466"/>
    </row>
    <row r="34" spans="1:23" ht="14.4" hidden="1" customHeight="1" x14ac:dyDescent="0.3">
      <c r="A34" s="140">
        <v>10</v>
      </c>
      <c r="B34" s="151"/>
      <c r="C34" s="152"/>
      <c r="D34" s="153"/>
      <c r="E34" s="153"/>
      <c r="F34" s="153"/>
      <c r="G34" s="144">
        <f>IF(MAX(D34:F34)&lt;0,0,MAX(D34:F34))</f>
        <v>0</v>
      </c>
      <c r="H34" s="153"/>
      <c r="I34" s="153"/>
      <c r="J34" s="153"/>
      <c r="K34" s="146">
        <f>IF(MAX(H34:J34)&lt;0,0,MAX(H34:J34))</f>
        <v>0</v>
      </c>
      <c r="L34" s="146">
        <f>SUM(G34,K34)</f>
        <v>0</v>
      </c>
      <c r="M34" s="197">
        <f>IF(ISNUMBER(A34), (IF(175.508&lt; A34,L34, TRUNC(10^(0.75194503*((LOG((A34/175.508)/LOG(10))*(LOG((A34/175.508)/LOG(10)))))),4)*L34)), 0)</f>
        <v>0</v>
      </c>
      <c r="N34" s="464"/>
      <c r="O34" s="217"/>
      <c r="P34" s="467"/>
    </row>
    <row r="35" spans="1:23" ht="19.95" customHeight="1" x14ac:dyDescent="0.3">
      <c r="A35" s="140">
        <v>0</v>
      </c>
      <c r="B35" s="155"/>
      <c r="C35" s="156"/>
      <c r="D35" s="153"/>
      <c r="E35" s="153"/>
      <c r="F35" s="153"/>
      <c r="G35" s="144">
        <f>IF(MAX(D35:F35)&lt;0,0,MAX(D35:F35))</f>
        <v>0</v>
      </c>
      <c r="H35" s="153"/>
      <c r="I35" s="153"/>
      <c r="J35" s="208"/>
      <c r="K35" s="146">
        <f>IF(MAX(H35:J35)&lt;0,0,MAX(H35:J35))</f>
        <v>0</v>
      </c>
      <c r="L35" s="146">
        <f>SUM(G35,K35)</f>
        <v>0</v>
      </c>
      <c r="M35" s="197" t="e">
        <f>IF(ISNUMBER(A35), (IF(175.508&lt; A35,L35, TRUNC(10^(0.75194503*((LOG((A35/175.508)/LOG(10))*(LOG((A35/175.508)/LOG(10)))))),4)*L35)), 0)</f>
        <v>#NUM!</v>
      </c>
      <c r="N35" s="464"/>
      <c r="O35" s="217"/>
      <c r="P35" s="467"/>
    </row>
    <row r="36" spans="1:23" ht="19.2" customHeight="1" thickBot="1" x14ac:dyDescent="0.35">
      <c r="A36" s="174">
        <v>10</v>
      </c>
      <c r="B36" s="188"/>
      <c r="C36" s="189"/>
      <c r="D36" s="190"/>
      <c r="E36" s="191"/>
      <c r="F36" s="192"/>
      <c r="G36" s="178">
        <f>IF(MAX(D36:F36)&lt;0,0,MAX(D36:F36))</f>
        <v>0</v>
      </c>
      <c r="H36" s="190"/>
      <c r="I36" s="190"/>
      <c r="J36" s="193"/>
      <c r="K36" s="181">
        <f>IF(MAX(H36:J36)&lt;0,0,MAX(H36:J36))</f>
        <v>0</v>
      </c>
      <c r="L36" s="181">
        <f>SUM(G36,K36)</f>
        <v>0</v>
      </c>
      <c r="M36" s="198">
        <f>IF(ISNUMBER(A36), (IF(175.508&lt; A36,L36, TRUNC(10^(0.75194503*((LOG((A36/175.508)/LOG(10))*(LOG((A36/175.508)/LOG(10)))))),4)*L36)), 0)</f>
        <v>0</v>
      </c>
      <c r="N36" s="465"/>
      <c r="O36" s="215"/>
      <c r="P36" s="468"/>
    </row>
    <row r="37" spans="1:23" ht="20.399999999999999" customHeight="1" thickBot="1" x14ac:dyDescent="0.3">
      <c r="A37" s="478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2"/>
      <c r="N37" s="219" t="e">
        <f>SUM(M38:M41)-MIN(M38:M41)</f>
        <v>#NUM!</v>
      </c>
      <c r="O37" s="172"/>
      <c r="P37" s="226"/>
    </row>
    <row r="38" spans="1:23" ht="21" customHeight="1" x14ac:dyDescent="0.3">
      <c r="A38" s="165">
        <v>0</v>
      </c>
      <c r="B38" s="183"/>
      <c r="C38" s="184"/>
      <c r="D38" s="2"/>
      <c r="E38" s="2"/>
      <c r="F38" s="2"/>
      <c r="G38" s="167">
        <f>IF(MAX(D38:F38)&lt;0,0,MAX(D38:F38))</f>
        <v>0</v>
      </c>
      <c r="H38" s="2"/>
      <c r="I38" s="2"/>
      <c r="J38" s="12"/>
      <c r="K38" s="168">
        <f>IF(MAX(H38:J38)&lt;0,0,MAX(H38:J38))</f>
        <v>0</v>
      </c>
      <c r="L38" s="168">
        <f>SUM(G38,K38)</f>
        <v>0</v>
      </c>
      <c r="M38" s="196" t="e">
        <f>IF(ISNUMBER(A38), (IF(175.508&lt; A38,L38, TRUNC(10^(0.75194503*((LOG((A38/175.508)/LOG(10))*(LOG((A38/175.508)/LOG(10)))))),4)*L38)), 0)</f>
        <v>#NUM!</v>
      </c>
      <c r="N38" s="463"/>
      <c r="O38" s="216"/>
      <c r="P38" s="466"/>
    </row>
    <row r="39" spans="1:23" ht="18" customHeight="1" x14ac:dyDescent="0.3">
      <c r="A39" s="140">
        <v>0</v>
      </c>
      <c r="B39" s="151"/>
      <c r="C39" s="152"/>
      <c r="D39" s="153"/>
      <c r="E39" s="153"/>
      <c r="F39" s="153"/>
      <c r="G39" s="144">
        <f>IF(MAX(D39:F39)&lt;0,0,MAX(D39:F39))</f>
        <v>0</v>
      </c>
      <c r="H39" s="153"/>
      <c r="I39" s="153"/>
      <c r="J39" s="153"/>
      <c r="K39" s="146">
        <f>IF(MAX(H39:J39)&lt;0,0,MAX(H39:J39))</f>
        <v>0</v>
      </c>
      <c r="L39" s="146">
        <f>SUM(G39,K39)</f>
        <v>0</v>
      </c>
      <c r="M39" s="197" t="e">
        <f>IF(ISNUMBER(A39), (IF(175.508&lt; A39,L39, TRUNC(10^(0.75194503*((LOG((A39/175.508)/LOG(10))*(LOG((A39/175.508)/LOG(10)))))),4)*L39)), 0)</f>
        <v>#NUM!</v>
      </c>
      <c r="N39" s="464"/>
      <c r="O39" s="217"/>
      <c r="P39" s="467"/>
    </row>
    <row r="40" spans="1:23" ht="18" customHeight="1" x14ac:dyDescent="0.3">
      <c r="A40" s="205">
        <v>0</v>
      </c>
      <c r="B40" s="155"/>
      <c r="C40" s="156"/>
      <c r="D40" s="153"/>
      <c r="E40" s="153"/>
      <c r="F40" s="153"/>
      <c r="G40" s="144">
        <f>IF(MAX(D40:F40)&lt;0,0,MAX(D40:F40))</f>
        <v>0</v>
      </c>
      <c r="H40" s="153"/>
      <c r="I40" s="153"/>
      <c r="J40" s="208"/>
      <c r="K40" s="146">
        <f>IF(MAX(H40:J40)&lt;0,0,MAX(H40:J40))</f>
        <v>0</v>
      </c>
      <c r="L40" s="146">
        <f>SUM(G40,K40)</f>
        <v>0</v>
      </c>
      <c r="M40" s="197" t="e">
        <f>IF(ISNUMBER(A40), (IF(175.508&lt; A40,L40, TRUNC(10^(0.75194503*((LOG((A40/175.508)/LOG(10))*(LOG((A40/175.508)/LOG(10)))))),4)*L40)), 0)</f>
        <v>#NUM!</v>
      </c>
      <c r="N40" s="464"/>
      <c r="O40" s="217"/>
      <c r="P40" s="467"/>
    </row>
    <row r="41" spans="1:23" ht="18" customHeight="1" thickBot="1" x14ac:dyDescent="0.35">
      <c r="A41" s="207">
        <v>10</v>
      </c>
      <c r="B41" s="157"/>
      <c r="C41" s="158"/>
      <c r="D41" s="159"/>
      <c r="E41" s="160"/>
      <c r="F41" s="161"/>
      <c r="G41" s="162">
        <f>IF(MAX(D41:F41)&lt;0,0,MAX(D41:F41))</f>
        <v>0</v>
      </c>
      <c r="H41" s="159"/>
      <c r="I41" s="159"/>
      <c r="J41" s="163"/>
      <c r="K41" s="164">
        <f>IF(MAX(H41:J41)&lt;0,0,MAX(H41:J41))</f>
        <v>0</v>
      </c>
      <c r="L41" s="164">
        <f>SUM(G41,K41)</f>
        <v>0</v>
      </c>
      <c r="M41" s="199">
        <f>IF(ISNUMBER(A41), (IF(175.508&lt; A41,L41, TRUNC(10^(0.75194503*((LOG((A41/175.508)/LOG(10))*(LOG((A41/175.508)/LOG(10)))))),4)*L41)), 0)</f>
        <v>0</v>
      </c>
      <c r="N41" s="483"/>
      <c r="O41" s="218"/>
      <c r="P41" s="484"/>
    </row>
    <row r="42" spans="1:23" ht="15.75" thickTop="1" x14ac:dyDescent="0.25">
      <c r="A42" s="22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4"/>
    </row>
    <row r="43" spans="1:23" x14ac:dyDescent="0.3">
      <c r="B43" s="237" t="s">
        <v>19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23" ht="15" x14ac:dyDescent="0.25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3"/>
      <c r="S44" s="3"/>
      <c r="T44" s="3"/>
      <c r="U44" s="3"/>
      <c r="V44" s="3"/>
      <c r="W44" s="3"/>
    </row>
  </sheetData>
  <mergeCells count="27">
    <mergeCell ref="A37:M37"/>
    <mergeCell ref="N38:N41"/>
    <mergeCell ref="P38:P41"/>
    <mergeCell ref="A17:M17"/>
    <mergeCell ref="N18:N21"/>
    <mergeCell ref="P18:P21"/>
    <mergeCell ref="A22:M22"/>
    <mergeCell ref="N23:N26"/>
    <mergeCell ref="P23:P26"/>
    <mergeCell ref="A27:M27"/>
    <mergeCell ref="N28:N31"/>
    <mergeCell ref="P28:P31"/>
    <mergeCell ref="A32:M32"/>
    <mergeCell ref="N33:N36"/>
    <mergeCell ref="P33:P36"/>
    <mergeCell ref="N13:N16"/>
    <mergeCell ref="P13:P16"/>
    <mergeCell ref="A1:N1"/>
    <mergeCell ref="A3:B3"/>
    <mergeCell ref="C3:J3"/>
    <mergeCell ref="K3:N3"/>
    <mergeCell ref="N5:N6"/>
    <mergeCell ref="P5:P6"/>
    <mergeCell ref="A7:M7"/>
    <mergeCell ref="N8:N11"/>
    <mergeCell ref="P8:P11"/>
    <mergeCell ref="A12:M1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2019-12-08T10:28:16Z</dcterms:modified>
</cp:coreProperties>
</file>